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6.xml" ContentType="application/vnd.ms-excel.person+xml"/>
  <Override PartName="/xl/persons/person8.xml" ContentType="application/vnd.ms-excel.person+xml"/>
  <Override PartName="/xl/persons/person5.xml" ContentType="application/vnd.ms-excel.person+xml"/>
  <Override PartName="/xl/persons/person4.xml" ContentType="application/vnd.ms-excel.person+xml"/>
  <Override PartName="/xl/persons/person3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c03bf53669b7496/Documents/CDTT44/Finances/2023-2024/"/>
    </mc:Choice>
  </mc:AlternateContent>
  <xr:revisionPtr revIDLastSave="10" documentId="8_{45C7D37F-511B-4044-BB98-F757484A06EC}" xr6:coauthVersionLast="47" xr6:coauthVersionMax="47" xr10:uidLastSave="{B6A1AFC5-AABF-4478-ACB7-0F8C814768E8}"/>
  <bookViews>
    <workbookView xWindow="-38508" yWindow="-3048" windowWidth="38616" windowHeight="21216" activeTab="1" xr2:uid="{DC454172-562E-4BC0-8AA1-782E43966238}"/>
  </bookViews>
  <sheets>
    <sheet name="Feuil1" sheetId="2" r:id="rId1"/>
    <sheet name="REAL_ Suivi licences" sheetId="1" r:id="rId2"/>
  </sheets>
  <definedNames>
    <definedName name="budgdepn01">#REF!</definedName>
    <definedName name="budgdepn02">#REF!</definedName>
    <definedName name="budgdepn02a">#REF!</definedName>
    <definedName name="budgdepn02b">#REF!</definedName>
    <definedName name="budgdepn03">#REF!</definedName>
    <definedName name="budgdepn04">#REF!</definedName>
    <definedName name="budgdepn05">#REF!</definedName>
    <definedName name="budgdepn06">#REF!</definedName>
    <definedName name="budgdepn07">#REF!</definedName>
    <definedName name="budgdepn08">#REF!</definedName>
    <definedName name="budgdepn09">#REF!</definedName>
    <definedName name="budgdepn10">#REF!</definedName>
    <definedName name="budgdepn101">#REF!</definedName>
    <definedName name="budgdepn102">#REF!</definedName>
    <definedName name="budgdepn102a">#REF!</definedName>
    <definedName name="budgdepn102b">#REF!</definedName>
    <definedName name="budgdepn103">#REF!</definedName>
    <definedName name="budgdepn104">#REF!</definedName>
    <definedName name="budgdepn105">#REF!</definedName>
    <definedName name="budgdepn106">#REF!</definedName>
    <definedName name="budgdepn107">#REF!</definedName>
    <definedName name="budgdepn108">#REF!</definedName>
    <definedName name="budgdepn109">#REF!</definedName>
    <definedName name="budgdepn11">#REF!</definedName>
    <definedName name="budgdepn110">#REF!</definedName>
    <definedName name="budgdepn111">#REF!</definedName>
    <definedName name="budgdepn112">#REF!</definedName>
    <definedName name="budgdepn12">#REF!</definedName>
    <definedName name="budgrecn01">#REF!</definedName>
    <definedName name="budgrecn02">#REF!</definedName>
    <definedName name="budgrecn03">#REF!</definedName>
    <definedName name="budgrecn04">#REF!</definedName>
    <definedName name="budgrecn05">#REF!</definedName>
    <definedName name="budgrecn06">#REF!</definedName>
    <definedName name="budgrecn07">#REF!</definedName>
    <definedName name="budgrecn08">#REF!</definedName>
    <definedName name="budgrecn09">#REF!</definedName>
    <definedName name="budgrecn101">#REF!</definedName>
    <definedName name="budgrecn102">#REF!</definedName>
    <definedName name="budgrecn103">#REF!</definedName>
    <definedName name="budgrecn104">#REF!</definedName>
    <definedName name="budgrecn105">#REF!</definedName>
    <definedName name="budgrecn106">#REF!</definedName>
    <definedName name="budgrecn107">#REF!</definedName>
    <definedName name="budgrecn108">#REF!</definedName>
    <definedName name="budgrecn109">#REF!</definedName>
    <definedName name="prevdep01">#REF!</definedName>
    <definedName name="prevdep02">#REF!</definedName>
    <definedName name="prevdep02a">#REF!</definedName>
    <definedName name="prevdep02b">#REF!</definedName>
    <definedName name="prevdep03">#REF!</definedName>
    <definedName name="prevdep04">#REF!</definedName>
    <definedName name="prevdep05">#REF!</definedName>
    <definedName name="prevdep06">#REF!</definedName>
    <definedName name="prevdep07">#REF!</definedName>
    <definedName name="prevdep08">#REF!</definedName>
    <definedName name="prevdep09">#REF!</definedName>
    <definedName name="prevdep10">#REF!</definedName>
    <definedName name="prevdep11">#REF!</definedName>
    <definedName name="prevdep12">#REF!</definedName>
    <definedName name="prevrec01">#REF!</definedName>
    <definedName name="prevrec02">#REF!</definedName>
    <definedName name="prevrec03">#REF!</definedName>
    <definedName name="prevrec04">#REF!</definedName>
    <definedName name="prevrec05">#REF!</definedName>
    <definedName name="prevrec06">#REF!</definedName>
    <definedName name="prevrec07">#REF!</definedName>
    <definedName name="prevrec08">#REF!</definedName>
    <definedName name="prevrec09">#REF!</definedName>
    <definedName name="reeldep01">#REF!</definedName>
    <definedName name="reeldep02">#REF!</definedName>
    <definedName name="reeldep02a">#REF!</definedName>
    <definedName name="reeldep02b">#REF!</definedName>
    <definedName name="reeldep03">#REF!</definedName>
    <definedName name="reeldep04">#REF!</definedName>
    <definedName name="reeldep05">#REF!</definedName>
    <definedName name="reeldep06">#REF!</definedName>
    <definedName name="reeldep07">#REF!</definedName>
    <definedName name="reeldep08">#REF!</definedName>
    <definedName name="reeldep09">#REF!</definedName>
    <definedName name="reeldep10">#REF!</definedName>
    <definedName name="reeldep11">#REF!</definedName>
    <definedName name="reeldep12">#REF!</definedName>
    <definedName name="reelrec01">#REF!</definedName>
    <definedName name="reelrec02">#REF!</definedName>
    <definedName name="reelrec03">#REF!</definedName>
    <definedName name="reelrec04">#REF!</definedName>
    <definedName name="reelrec05">#REF!</definedName>
    <definedName name="reelrec06">#REF!</definedName>
    <definedName name="reelrec07">#REF!</definedName>
    <definedName name="reelrec08">#REF!</definedName>
    <definedName name="reelrec09">#REF!</definedName>
    <definedName name="totalbudgdepn">#REF!</definedName>
    <definedName name="totalbudgdepn1">#REF!</definedName>
    <definedName name="totalbudgrecn">#REF!</definedName>
    <definedName name="totald">#REF!</definedName>
    <definedName name="totaldepn">#REF!</definedName>
    <definedName name="totalprevdep">#REF!</definedName>
    <definedName name="totalr">#REF!</definedName>
    <definedName name="totalreeldep">#REF!</definedName>
    <definedName name="_xlnm.Print_Area" localSheetId="1">'REAL_ Suivi licences'!$A$1:$H$45</definedName>
  </definedNames>
  <calcPr calcId="18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1" l="1"/>
  <c r="N28" i="1"/>
  <c r="O31" i="1"/>
  <c r="N31" i="1"/>
  <c r="O30" i="1"/>
  <c r="N30" i="1"/>
  <c r="O29" i="1"/>
  <c r="O28" i="1"/>
  <c r="O32" i="1" s="1"/>
  <c r="M31" i="1"/>
  <c r="M30" i="1"/>
  <c r="M29" i="1"/>
  <c r="M28" i="1"/>
  <c r="L30" i="1"/>
  <c r="D15" i="1"/>
  <c r="D16" i="1" s="1"/>
  <c r="D14" i="1"/>
  <c r="D13" i="1"/>
  <c r="D12" i="1"/>
  <c r="D11" i="1"/>
  <c r="D10" i="1"/>
  <c r="D9" i="1"/>
  <c r="D8" i="1"/>
  <c r="D7" i="1"/>
  <c r="D6" i="1"/>
  <c r="N32" i="1" l="1"/>
  <c r="L31" i="1"/>
  <c r="L29" i="1"/>
  <c r="L28" i="1"/>
  <c r="E117" i="1"/>
  <c r="C14" i="1" s="1"/>
  <c r="E116" i="1"/>
  <c r="C13" i="1" s="1"/>
  <c r="E115" i="1"/>
  <c r="C12" i="1" s="1"/>
  <c r="E114" i="1"/>
  <c r="C11" i="1" s="1"/>
  <c r="E112" i="1"/>
  <c r="C9" i="1" s="1"/>
  <c r="E111" i="1"/>
  <c r="C8" i="1" s="1"/>
  <c r="E110" i="1"/>
  <c r="C7" i="1" s="1"/>
  <c r="E109" i="1"/>
  <c r="C6" i="1" s="1"/>
  <c r="A180" i="1"/>
  <c r="B18" i="1"/>
  <c r="B15" i="1"/>
  <c r="B10" i="1"/>
  <c r="C137" i="1"/>
  <c r="B17" i="1" s="1"/>
  <c r="M32" i="1" l="1"/>
  <c r="L32" i="1"/>
  <c r="B16" i="1"/>
  <c r="C105" i="1"/>
  <c r="E9" i="1"/>
  <c r="F9" i="1"/>
  <c r="G9" i="1" s="1"/>
  <c r="F14" i="1"/>
  <c r="G14" i="1" s="1"/>
  <c r="E14" i="1"/>
  <c r="E7" i="1"/>
  <c r="F7" i="1"/>
  <c r="G7" i="1" s="1"/>
  <c r="F12" i="1"/>
  <c r="G12" i="1" s="1"/>
  <c r="E12" i="1"/>
  <c r="C10" i="1"/>
  <c r="E10" i="1" s="1"/>
  <c r="E6" i="1"/>
  <c r="F6" i="1"/>
  <c r="E8" i="1"/>
  <c r="F8" i="1"/>
  <c r="G8" i="1" s="1"/>
  <c r="F11" i="1"/>
  <c r="E11" i="1"/>
  <c r="C15" i="1"/>
  <c r="F13" i="1"/>
  <c r="G13" i="1" s="1"/>
  <c r="E13" i="1"/>
  <c r="C103" i="1"/>
  <c r="C107" i="1"/>
  <c r="C106" i="1"/>
  <c r="C104" i="1"/>
  <c r="C108" i="1"/>
  <c r="C16" i="1" l="1"/>
  <c r="E16" i="1" s="1"/>
  <c r="E15" i="1"/>
  <c r="C118" i="1"/>
  <c r="C17" i="1" s="1"/>
  <c r="C18" i="1"/>
  <c r="G6" i="1"/>
  <c r="G10" i="1" s="1"/>
  <c r="F10" i="1"/>
  <c r="F15" i="1"/>
  <c r="G11" i="1"/>
  <c r="G15" i="1" s="1"/>
  <c r="E18" i="1" l="1"/>
  <c r="G18" i="1"/>
  <c r="E17" i="1"/>
  <c r="F17" i="1"/>
  <c r="F16" i="1"/>
  <c r="G16" i="1"/>
</calcChain>
</file>

<file path=xl/sharedStrings.xml><?xml version="1.0" encoding="utf-8"?>
<sst xmlns="http://schemas.openxmlformats.org/spreadsheetml/2006/main" count="173" uniqueCount="98">
  <si>
    <t>Nombre</t>
  </si>
  <si>
    <t xml:space="preserve"> Tarifs unitaires</t>
  </si>
  <si>
    <t>CDTT44</t>
  </si>
  <si>
    <t>Ligue</t>
  </si>
  <si>
    <t>FFTT</t>
  </si>
  <si>
    <t>Total</t>
  </si>
  <si>
    <t>758700 Licences Traditionnelles</t>
  </si>
  <si>
    <t>758705 Licences Promotionnelles</t>
  </si>
  <si>
    <t>658700 Licences Traditionnelles Rgt FFTT</t>
  </si>
  <si>
    <t>Type de licences</t>
  </si>
  <si>
    <t>658705 Licences Promotionnelles Rgt FFTT</t>
  </si>
  <si>
    <t>Poussins</t>
  </si>
  <si>
    <t>Benjamins</t>
  </si>
  <si>
    <t>Minimes</t>
  </si>
  <si>
    <t>Cadets</t>
  </si>
  <si>
    <t>Juniors</t>
  </si>
  <si>
    <t>Seniors</t>
  </si>
  <si>
    <t>Vétérans</t>
  </si>
  <si>
    <t>Nv Club</t>
  </si>
  <si>
    <t xml:space="preserve">Cub </t>
  </si>
  <si>
    <t>Tot Club</t>
  </si>
  <si>
    <t>658750 Licences Traditionnelles Rgt Ligue</t>
  </si>
  <si>
    <t>M</t>
  </si>
  <si>
    <t>D</t>
  </si>
  <si>
    <t>M+D</t>
  </si>
  <si>
    <t>658755 Licences Promotionnelles Rgt Ligue</t>
  </si>
  <si>
    <t>PROMOTIONNEL</t>
  </si>
  <si>
    <t>Vétérans/Séniors Traditionnelles</t>
  </si>
  <si>
    <t>TRADITIONNEL</t>
  </si>
  <si>
    <t>Juniors Traditionnelles</t>
  </si>
  <si>
    <t>TOUS TYPES</t>
  </si>
  <si>
    <t>Cad./Minimes Traditionnelles</t>
  </si>
  <si>
    <t>Benj./Poussins Traditionnelles</t>
  </si>
  <si>
    <t>Vétérans/Séniors Promotionnelles</t>
  </si>
  <si>
    <t>Juniors Promotionnelles</t>
  </si>
  <si>
    <t>Cad./Minimes Promotionnelles</t>
  </si>
  <si>
    <t>Benj./Poussins Promotionnelles</t>
  </si>
  <si>
    <t>% att</t>
  </si>
  <si>
    <t>Ecart</t>
  </si>
  <si>
    <t xml:space="preserve">TOTAL   GENERAL: </t>
  </si>
  <si>
    <t>Recette nette par licence</t>
  </si>
  <si>
    <t>Recette nette totale</t>
  </si>
  <si>
    <t>D44 - LOIRE ATLANTIQUE</t>
  </si>
  <si>
    <t>Réalisé 2022-2023</t>
  </si>
  <si>
    <t>Budget 2022-2023</t>
  </si>
  <si>
    <t>Vétérans/Séniors Compétition</t>
  </si>
  <si>
    <t>Juniors Compétition</t>
  </si>
  <si>
    <t>Cad./Minimes Compétition</t>
  </si>
  <si>
    <t>Benj./Poussins Compétition</t>
  </si>
  <si>
    <t>SOUS TOTAL LICENCES COMPETITION</t>
  </si>
  <si>
    <t>Vétérans/Séniors Loisir</t>
  </si>
  <si>
    <t>Juniors Loisir</t>
  </si>
  <si>
    <t>Cad./Minimes Loisir</t>
  </si>
  <si>
    <t>Benj./Poussins Loisir</t>
  </si>
  <si>
    <t>SOUS TOTAL LICENCES LOISIR</t>
  </si>
  <si>
    <t>NB Lic.</t>
  </si>
  <si>
    <t>€</t>
  </si>
  <si>
    <t>758700 Licences Compétitions</t>
  </si>
  <si>
    <t>GO620</t>
  </si>
  <si>
    <t>758705 Licences Loisirs</t>
  </si>
  <si>
    <t>GO630</t>
  </si>
  <si>
    <t>658700 Licences Compétitions Rgt FFTT</t>
  </si>
  <si>
    <t>658705 Licences Loisirs Rgt FFTT</t>
  </si>
  <si>
    <t>658750 Licences Compétitions Rgt Ligue</t>
  </si>
  <si>
    <t>658755 Licences Loisirs Rgt Ligue</t>
  </si>
  <si>
    <t>Vétérans/Séniors Compétitions</t>
  </si>
  <si>
    <t>Juniors Compétitions</t>
  </si>
  <si>
    <t>Cad./Minimes Compétitions</t>
  </si>
  <si>
    <t>Benj./Poussins Compétitions</t>
  </si>
  <si>
    <t>(3970)</t>
  </si>
  <si>
    <t>Vétérans/Séniors Loisirs</t>
  </si>
  <si>
    <t>Juniors Loisirs</t>
  </si>
  <si>
    <t>Cad./Minimes Loisirs</t>
  </si>
  <si>
    <t>Benj./Poussins Loisirs</t>
  </si>
  <si>
    <t>(2786)</t>
  </si>
  <si>
    <t>Montant Budget 2023/2024</t>
  </si>
  <si>
    <t>Point se situation au 28/09/2023</t>
  </si>
  <si>
    <t>DECOUVERTE</t>
  </si>
  <si>
    <t>LIBERTE</t>
  </si>
  <si>
    <t>Budget 
2023-2024</t>
  </si>
  <si>
    <t>CDTT44 Suivi Licenciation 2023-2024  au 20/10/2023</t>
  </si>
  <si>
    <t>Étiquettes de lignes</t>
  </si>
  <si>
    <t>(vide)</t>
  </si>
  <si>
    <t>Total général</t>
  </si>
  <si>
    <t>Compétition M</t>
  </si>
  <si>
    <t>Loisir M</t>
  </si>
  <si>
    <t>Loisir F</t>
  </si>
  <si>
    <t>Compétition F</t>
  </si>
  <si>
    <t>Statistiques licenciés au 05/12/2022</t>
  </si>
  <si>
    <t>Edition 105 FFTT, Nombre de licenciés par ligue ou comité au : 05/12/2022</t>
  </si>
  <si>
    <t>Statistiques licenciés au 12/11/2023</t>
  </si>
  <si>
    <t>Edition 105 FFTT, Nombre de licenciés par ligue ou comité au : 12/11/2023</t>
  </si>
  <si>
    <t>Rappel 
Réalisé au 05/12/2022</t>
  </si>
  <si>
    <t>Réalisé au 
12/11/2023</t>
  </si>
  <si>
    <t>Jeunes 22-23</t>
  </si>
  <si>
    <t>Adultes 22-23</t>
  </si>
  <si>
    <t>Jeunes 23-24</t>
  </si>
  <si>
    <t>Adultes 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</si>
</sst>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_-;\-* #,##0_-;_-* &quot;-&quot;??_-;_-@_-"/>
    <numFmt numFmtId="165" formatCode="_-* #,##0\ [$€-40C]_-;\-* #,##0\ [$€-40C]_-;_-* &quot;-&quot;??\ [$€-40C]_-;_-@_-"/>
    <numFmt numFmtId="166" formatCode="_-* #,##0\ &quot;€&quot;_-;\-* #,##0\ &quot;€&quot;_-;_-* &quot;-&quot;??\ &quot;€&quot;_-;_-@_-"/>
  </numFmts>
  <fonts count="2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9"/>
      <color rgb="FF000000"/>
      <name val="SansSerif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9"/>
      <color rgb="FF000000"/>
      <name val="SansSerif"/>
      <family val="2"/>
    </font>
    <font>
      <u/>
      <sz val="9"/>
      <color rgb="FF000000"/>
      <name val="SansSerif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2">
    <xf numFmtId="0" fontId="0" fillId="0" borderId="0"/>
    <xf numFmtId="43" fontId="17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44" fontId="17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43" fontId="17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1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7" fillId="0" borderId="0" applyFont="0" applyFill="0" applyBorder="0" applyAlignment="0" applyProtection="0"/>
    <xf numFmtId="0" fontId="2" fillId="0" borderId="0"/>
  </cellStyleXfs>
  <cellXfs count="221">
    <xf numFmtId="0" fontId="0" fillId="0" borderId="0" xfId="0"/>
    <xf numFmtId="0" fontId="13" fillId="0" borderId="0" xfId="2"/>
    <xf numFmtId="0" fontId="15" fillId="0" borderId="9" xfId="2" applyFont="1" applyBorder="1" applyAlignment="1">
      <alignment horizontal="center" vertical="center" wrapText="1"/>
    </xf>
    <xf numFmtId="0" fontId="15" fillId="0" borderId="10" xfId="2" applyFont="1" applyBorder="1" applyAlignment="1">
      <alignment horizontal="center"/>
    </xf>
    <xf numFmtId="0" fontId="15" fillId="0" borderId="11" xfId="2" applyFont="1" applyBorder="1" applyAlignment="1">
      <alignment horizontal="center"/>
    </xf>
    <xf numFmtId="0" fontId="15" fillId="0" borderId="12" xfId="2" applyFont="1" applyBorder="1"/>
    <xf numFmtId="44" fontId="15" fillId="0" borderId="13" xfId="3" applyFont="1" applyBorder="1"/>
    <xf numFmtId="0" fontId="15" fillId="0" borderId="3" xfId="2" applyFont="1" applyBorder="1" applyAlignment="1">
      <alignment horizontal="center" vertical="center" wrapText="1"/>
    </xf>
    <xf numFmtId="44" fontId="15" fillId="0" borderId="14" xfId="3" applyFont="1" applyFill="1" applyBorder="1" applyAlignment="1">
      <alignment horizontal="center" vertical="center" wrapText="1"/>
    </xf>
    <xf numFmtId="44" fontId="15" fillId="0" borderId="15" xfId="3" applyFont="1" applyFill="1" applyBorder="1" applyAlignment="1">
      <alignment horizontal="center" vertical="center" wrapText="1"/>
    </xf>
    <xf numFmtId="44" fontId="15" fillId="0" borderId="16" xfId="3" applyFont="1" applyBorder="1"/>
    <xf numFmtId="0" fontId="15" fillId="0" borderId="17" xfId="2" applyFont="1" applyBorder="1"/>
    <xf numFmtId="44" fontId="15" fillId="0" borderId="18" xfId="3" applyFont="1" applyBorder="1"/>
    <xf numFmtId="0" fontId="15" fillId="0" borderId="19" xfId="2" applyFont="1" applyBorder="1" applyAlignment="1">
      <alignment horizontal="center" vertical="center" wrapText="1"/>
    </xf>
    <xf numFmtId="44" fontId="15" fillId="0" borderId="20" xfId="3" applyFont="1" applyFill="1" applyBorder="1" applyAlignment="1">
      <alignment horizontal="center" vertical="center" wrapText="1"/>
    </xf>
    <xf numFmtId="44" fontId="15" fillId="0" borderId="21" xfId="3" applyFont="1" applyFill="1" applyBorder="1" applyAlignment="1">
      <alignment horizontal="center" vertical="center" wrapText="1"/>
    </xf>
    <xf numFmtId="44" fontId="15" fillId="0" borderId="22" xfId="3" applyFont="1" applyBorder="1"/>
    <xf numFmtId="0" fontId="15" fillId="0" borderId="23" xfId="2" applyFont="1" applyBorder="1" applyAlignment="1">
      <alignment horizontal="center" vertical="center" wrapText="1"/>
    </xf>
    <xf numFmtId="44" fontId="15" fillId="0" borderId="24" xfId="3" applyFont="1" applyBorder="1"/>
    <xf numFmtId="0" fontId="15" fillId="0" borderId="20" xfId="2" applyFont="1" applyBorder="1" applyAlignment="1">
      <alignment horizontal="center" vertical="center" wrapText="1"/>
    </xf>
    <xf numFmtId="0" fontId="15" fillId="0" borderId="21" xfId="2" applyFont="1" applyBorder="1" applyAlignment="1">
      <alignment horizontal="center"/>
    </xf>
    <xf numFmtId="44" fontId="0" fillId="0" borderId="22" xfId="3" applyFont="1" applyBorder="1"/>
    <xf numFmtId="0" fontId="15" fillId="0" borderId="12" xfId="2" applyFont="1" applyBorder="1" applyAlignment="1">
      <alignment horizontal="center" vertical="center" wrapText="1"/>
    </xf>
    <xf numFmtId="0" fontId="15" fillId="0" borderId="32" xfId="2" applyFont="1" applyBorder="1" applyAlignment="1">
      <alignment horizontal="center" vertical="center" wrapText="1"/>
    </xf>
    <xf numFmtId="0" fontId="15" fillId="0" borderId="33" xfId="2" applyFont="1" applyBorder="1" applyAlignment="1">
      <alignment horizontal="center"/>
    </xf>
    <xf numFmtId="44" fontId="0" fillId="0" borderId="34" xfId="3" applyFont="1" applyBorder="1"/>
    <xf numFmtId="0" fontId="17" fillId="0" borderId="17" xfId="2" applyFont="1" applyBorder="1" applyAlignment="1">
      <alignment horizontal="left" indent="2"/>
    </xf>
    <xf numFmtId="0" fontId="15" fillId="0" borderId="2" xfId="2" applyFont="1" applyBorder="1" applyAlignment="1">
      <alignment horizontal="center" vertical="center" wrapText="1"/>
    </xf>
    <xf numFmtId="0" fontId="13" fillId="0" borderId="17" xfId="2" applyBorder="1" applyAlignment="1">
      <alignment horizontal="center"/>
    </xf>
    <xf numFmtId="44" fontId="0" fillId="0" borderId="37" xfId="3" applyFont="1" applyBorder="1"/>
    <xf numFmtId="44" fontId="0" fillId="0" borderId="38" xfId="3" applyFont="1" applyBorder="1"/>
    <xf numFmtId="44" fontId="0" fillId="0" borderId="39" xfId="3" applyFont="1" applyBorder="1"/>
    <xf numFmtId="0" fontId="17" fillId="0" borderId="17" xfId="2" applyFont="1" applyBorder="1" applyAlignment="1">
      <alignment horizontal="center"/>
    </xf>
    <xf numFmtId="0" fontId="15" fillId="0" borderId="41" xfId="2" applyFont="1" applyBorder="1" applyAlignment="1">
      <alignment horizontal="center" vertical="center" wrapText="1"/>
    </xf>
    <xf numFmtId="0" fontId="15" fillId="0" borderId="42" xfId="2" applyFont="1" applyBorder="1" applyAlignment="1">
      <alignment horizontal="center"/>
    </xf>
    <xf numFmtId="0" fontId="15" fillId="0" borderId="43" xfId="2" applyFont="1" applyBorder="1" applyAlignment="1">
      <alignment horizontal="center"/>
    </xf>
    <xf numFmtId="9" fontId="15" fillId="0" borderId="23" xfId="5" applyFont="1" applyBorder="1" applyAlignment="1">
      <alignment horizontal="center" vertical="center" wrapText="1"/>
    </xf>
    <xf numFmtId="0" fontId="17" fillId="0" borderId="44" xfId="2" applyFont="1" applyBorder="1" applyAlignment="1">
      <alignment horizontal="left" indent="2"/>
    </xf>
    <xf numFmtId="0" fontId="15" fillId="0" borderId="7" xfId="2" applyFont="1" applyBorder="1" applyAlignment="1">
      <alignment horizontal="center" vertical="center" wrapText="1"/>
    </xf>
    <xf numFmtId="0" fontId="15" fillId="0" borderId="45" xfId="2" applyFont="1" applyBorder="1" applyAlignment="1">
      <alignment horizontal="center" vertical="center" wrapText="1"/>
    </xf>
    <xf numFmtId="0" fontId="13" fillId="0" borderId="44" xfId="2" applyBorder="1" applyAlignment="1">
      <alignment horizontal="center"/>
    </xf>
    <xf numFmtId="44" fontId="0" fillId="0" borderId="9" xfId="3" applyFont="1" applyBorder="1"/>
    <xf numFmtId="44" fontId="0" fillId="0" borderId="10" xfId="3" applyFont="1" applyBorder="1"/>
    <xf numFmtId="44" fontId="0" fillId="0" borderId="11" xfId="3" applyFont="1" applyBorder="1"/>
    <xf numFmtId="0" fontId="17" fillId="0" borderId="0" xfId="2" applyFont="1" applyAlignment="1">
      <alignment horizontal="left" indent="2"/>
    </xf>
    <xf numFmtId="0" fontId="15" fillId="0" borderId="0" xfId="2" applyFont="1" applyAlignment="1">
      <alignment horizontal="center" vertical="center" wrapText="1"/>
    </xf>
    <xf numFmtId="44" fontId="13" fillId="0" borderId="0" xfId="2" applyNumberFormat="1"/>
    <xf numFmtId="0" fontId="13" fillId="0" borderId="0" xfId="2" applyAlignment="1">
      <alignment horizontal="center"/>
    </xf>
    <xf numFmtId="44" fontId="0" fillId="0" borderId="0" xfId="3" applyFont="1" applyBorder="1"/>
    <xf numFmtId="0" fontId="15" fillId="0" borderId="12" xfId="0" applyFont="1" applyBorder="1"/>
    <xf numFmtId="44" fontId="15" fillId="0" borderId="13" xfId="6" applyFont="1" applyBorder="1"/>
    <xf numFmtId="44" fontId="15" fillId="0" borderId="46" xfId="6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44" fontId="15" fillId="0" borderId="14" xfId="6" applyFont="1" applyFill="1" applyBorder="1" applyAlignment="1">
      <alignment horizontal="center" vertical="center" wrapText="1"/>
    </xf>
    <xf numFmtId="44" fontId="15" fillId="0" borderId="15" xfId="6" applyFont="1" applyFill="1" applyBorder="1" applyAlignment="1">
      <alignment horizontal="center" vertical="center" wrapText="1"/>
    </xf>
    <xf numFmtId="44" fontId="15" fillId="0" borderId="16" xfId="6" applyFont="1" applyBorder="1"/>
    <xf numFmtId="0" fontId="15" fillId="0" borderId="0" xfId="0" applyFont="1" applyAlignment="1">
      <alignment horizontal="center" vertical="center" wrapText="1"/>
    </xf>
    <xf numFmtId="0" fontId="15" fillId="0" borderId="17" xfId="0" applyFont="1" applyBorder="1"/>
    <xf numFmtId="44" fontId="15" fillId="0" borderId="18" xfId="6" applyFont="1" applyBorder="1"/>
    <xf numFmtId="44" fontId="15" fillId="0" borderId="36" xfId="6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44" fontId="15" fillId="0" borderId="20" xfId="6" applyFont="1" applyFill="1" applyBorder="1" applyAlignment="1">
      <alignment horizontal="center" vertical="center" wrapText="1"/>
    </xf>
    <xf numFmtId="44" fontId="15" fillId="0" borderId="21" xfId="6" applyFont="1" applyFill="1" applyBorder="1" applyAlignment="1">
      <alignment horizontal="center" vertical="center" wrapText="1"/>
    </xf>
    <xf numFmtId="44" fontId="15" fillId="0" borderId="22" xfId="6" applyFont="1" applyBorder="1"/>
    <xf numFmtId="44" fontId="15" fillId="0" borderId="24" xfId="6" applyFont="1" applyBorder="1"/>
    <xf numFmtId="44" fontId="15" fillId="0" borderId="40" xfId="6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/>
    </xf>
    <xf numFmtId="44" fontId="0" fillId="0" borderId="22" xfId="6" applyFont="1" applyBorder="1"/>
    <xf numFmtId="0" fontId="15" fillId="0" borderId="12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/>
    </xf>
    <xf numFmtId="44" fontId="0" fillId="0" borderId="34" xfId="6" applyFont="1" applyBorder="1"/>
    <xf numFmtId="0" fontId="17" fillId="0" borderId="17" xfId="0" applyFont="1" applyBorder="1" applyAlignment="1">
      <alignment horizontal="left" indent="2"/>
    </xf>
    <xf numFmtId="0" fontId="15" fillId="0" borderId="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44" fontId="0" fillId="0" borderId="37" xfId="6" applyFont="1" applyBorder="1"/>
    <xf numFmtId="44" fontId="0" fillId="0" borderId="38" xfId="6" applyFont="1" applyBorder="1"/>
    <xf numFmtId="44" fontId="0" fillId="0" borderId="39" xfId="6" applyFont="1" applyBorder="1"/>
    <xf numFmtId="0" fontId="17" fillId="0" borderId="17" xfId="0" applyFont="1" applyBorder="1" applyAlignment="1">
      <alignment horizontal="center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0" fillId="0" borderId="44" xfId="0" applyBorder="1"/>
    <xf numFmtId="0" fontId="0" fillId="0" borderId="47" xfId="0" applyBorder="1"/>
    <xf numFmtId="0" fontId="0" fillId="0" borderId="4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3" fillId="0" borderId="49" xfId="2" applyBorder="1"/>
    <xf numFmtId="0" fontId="0" fillId="0" borderId="44" xfId="0" applyBorder="1" applyAlignment="1">
      <alignment horizontal="center"/>
    </xf>
    <xf numFmtId="0" fontId="19" fillId="0" borderId="0" xfId="2" applyFont="1" applyAlignment="1">
      <alignment horizontal="center" vertical="center"/>
    </xf>
    <xf numFmtId="0" fontId="19" fillId="4" borderId="0" xfId="2" applyFont="1" applyFill="1" applyAlignment="1">
      <alignment vertical="center"/>
    </xf>
    <xf numFmtId="0" fontId="16" fillId="0" borderId="0" xfId="2" applyFont="1" applyAlignment="1">
      <alignment horizontal="center" vertical="center" wrapText="1"/>
    </xf>
    <xf numFmtId="0" fontId="16" fillId="0" borderId="61" xfId="2" applyFont="1" applyBorder="1" applyAlignment="1">
      <alignment horizontal="center" vertical="center" wrapText="1"/>
    </xf>
    <xf numFmtId="0" fontId="16" fillId="0" borderId="62" xfId="2" applyFont="1" applyBorder="1" applyAlignment="1">
      <alignment horizontal="center" vertical="center" wrapText="1"/>
    </xf>
    <xf numFmtId="44" fontId="15" fillId="0" borderId="63" xfId="3" applyFont="1" applyBorder="1"/>
    <xf numFmtId="44" fontId="15" fillId="0" borderId="61" xfId="3" applyFont="1" applyBorder="1"/>
    <xf numFmtId="44" fontId="15" fillId="0" borderId="64" xfId="3" applyFont="1" applyBorder="1"/>
    <xf numFmtId="9" fontId="15" fillId="0" borderId="0" xfId="5" applyFont="1" applyBorder="1" applyAlignment="1">
      <alignment horizontal="center" vertical="center" wrapText="1"/>
    </xf>
    <xf numFmtId="0" fontId="15" fillId="0" borderId="65" xfId="2" applyFont="1" applyBorder="1" applyAlignment="1">
      <alignment horizontal="center" vertical="center" wrapText="1"/>
    </xf>
    <xf numFmtId="44" fontId="15" fillId="0" borderId="66" xfId="6" applyFont="1" applyFill="1" applyBorder="1" applyAlignment="1">
      <alignment horizontal="center" vertical="center" wrapText="1"/>
    </xf>
    <xf numFmtId="44" fontId="15" fillId="0" borderId="0" xfId="6" applyFont="1" applyFill="1" applyBorder="1" applyAlignment="1">
      <alignment horizontal="center" vertical="center" wrapText="1"/>
    </xf>
    <xf numFmtId="44" fontId="15" fillId="0" borderId="0" xfId="6" applyFont="1" applyBorder="1" applyAlignment="1">
      <alignment horizontal="center" vertical="center" wrapText="1"/>
    </xf>
    <xf numFmtId="44" fontId="15" fillId="0" borderId="67" xfId="6" applyFont="1" applyBorder="1" applyAlignment="1">
      <alignment horizontal="center" vertical="center" wrapText="1"/>
    </xf>
    <xf numFmtId="0" fontId="0" fillId="0" borderId="68" xfId="0" applyBorder="1"/>
    <xf numFmtId="0" fontId="22" fillId="0" borderId="0" xfId="2" applyFont="1"/>
    <xf numFmtId="0" fontId="21" fillId="0" borderId="12" xfId="0" applyFont="1" applyBorder="1" applyAlignment="1">
      <alignment horizontal="center" vertical="center"/>
    </xf>
    <xf numFmtId="164" fontId="21" fillId="0" borderId="51" xfId="1" applyNumberFormat="1" applyFont="1" applyBorder="1" applyAlignment="1">
      <alignment horizontal="center" vertical="center"/>
    </xf>
    <xf numFmtId="164" fontId="22" fillId="6" borderId="4" xfId="1" applyNumberFormat="1" applyFont="1" applyFill="1" applyBorder="1" applyAlignment="1">
      <alignment horizontal="center" vertical="center"/>
    </xf>
    <xf numFmtId="164" fontId="22" fillId="0" borderId="4" xfId="1" applyNumberFormat="1" applyFont="1" applyBorder="1" applyAlignment="1">
      <alignment horizontal="center" vertical="center"/>
    </xf>
    <xf numFmtId="9" fontId="22" fillId="0" borderId="4" xfId="5" applyFont="1" applyBorder="1" applyAlignment="1">
      <alignment horizontal="center" vertical="center"/>
    </xf>
    <xf numFmtId="164" fontId="22" fillId="0" borderId="4" xfId="2" applyNumberFormat="1" applyFont="1" applyBorder="1" applyAlignment="1">
      <alignment horizontal="center" vertical="center"/>
    </xf>
    <xf numFmtId="165" fontId="22" fillId="0" borderId="56" xfId="6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164" fontId="21" fillId="0" borderId="52" xfId="1" applyNumberFormat="1" applyFont="1" applyBorder="1" applyAlignment="1">
      <alignment horizontal="center" vertical="center"/>
    </xf>
    <xf numFmtId="164" fontId="22" fillId="6" borderId="52" xfId="1" applyNumberFormat="1" applyFont="1" applyFill="1" applyBorder="1" applyAlignment="1">
      <alignment horizontal="center" vertical="center"/>
    </xf>
    <xf numFmtId="164" fontId="22" fillId="0" borderId="52" xfId="1" applyNumberFormat="1" applyFont="1" applyBorder="1" applyAlignment="1">
      <alignment horizontal="center" vertical="center"/>
    </xf>
    <xf numFmtId="9" fontId="22" fillId="0" borderId="52" xfId="5" applyFont="1" applyBorder="1" applyAlignment="1">
      <alignment horizontal="center" vertical="center"/>
    </xf>
    <xf numFmtId="164" fontId="22" fillId="0" borderId="52" xfId="2" applyNumberFormat="1" applyFont="1" applyBorder="1" applyAlignment="1">
      <alignment horizontal="center" vertical="center"/>
    </xf>
    <xf numFmtId="165" fontId="22" fillId="0" borderId="39" xfId="6" applyNumberFormat="1" applyFont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164" fontId="23" fillId="4" borderId="52" xfId="1" applyNumberFormat="1" applyFont="1" applyFill="1" applyBorder="1" applyAlignment="1">
      <alignment horizontal="center" vertical="center"/>
    </xf>
    <xf numFmtId="164" fontId="23" fillId="6" borderId="52" xfId="1" applyNumberFormat="1" applyFont="1" applyFill="1" applyBorder="1" applyAlignment="1">
      <alignment horizontal="center" vertical="center"/>
    </xf>
    <xf numFmtId="9" fontId="20" fillId="4" borderId="52" xfId="5" applyFont="1" applyFill="1" applyBorder="1" applyAlignment="1">
      <alignment horizontal="center" vertical="center"/>
    </xf>
    <xf numFmtId="164" fontId="20" fillId="4" borderId="52" xfId="2" applyNumberFormat="1" applyFont="1" applyFill="1" applyBorder="1" applyAlignment="1">
      <alignment horizontal="center" vertical="center"/>
    </xf>
    <xf numFmtId="165" fontId="20" fillId="4" borderId="39" xfId="6" applyNumberFormat="1" applyFont="1" applyFill="1" applyBorder="1" applyAlignment="1">
      <alignment horizontal="center" vertical="center"/>
    </xf>
    <xf numFmtId="164" fontId="20" fillId="5" borderId="54" xfId="1" applyNumberFormat="1" applyFont="1" applyFill="1" applyBorder="1" applyAlignment="1">
      <alignment horizontal="center" vertical="center"/>
    </xf>
    <xf numFmtId="164" fontId="20" fillId="6" borderId="57" xfId="1" applyNumberFormat="1" applyFont="1" applyFill="1" applyBorder="1" applyAlignment="1">
      <alignment horizontal="center" vertical="center"/>
    </xf>
    <xf numFmtId="164" fontId="20" fillId="5" borderId="57" xfId="1" applyNumberFormat="1" applyFont="1" applyFill="1" applyBorder="1" applyAlignment="1">
      <alignment horizontal="center" vertical="center"/>
    </xf>
    <xf numFmtId="9" fontId="20" fillId="5" borderId="57" xfId="5" applyFont="1" applyFill="1" applyBorder="1" applyAlignment="1">
      <alignment horizontal="center" vertical="center"/>
    </xf>
    <xf numFmtId="164" fontId="20" fillId="5" borderId="58" xfId="2" applyNumberFormat="1" applyFont="1" applyFill="1" applyBorder="1" applyAlignment="1">
      <alignment horizontal="center" vertical="center"/>
    </xf>
    <xf numFmtId="166" fontId="20" fillId="5" borderId="11" xfId="6" applyNumberFormat="1" applyFont="1" applyFill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44" fontId="22" fillId="0" borderId="0" xfId="2" applyNumberFormat="1" applyFont="1" applyAlignment="1">
      <alignment horizontal="center" vertical="center"/>
    </xf>
    <xf numFmtId="44" fontId="22" fillId="6" borderId="0" xfId="2" applyNumberFormat="1" applyFont="1" applyFill="1" applyAlignment="1">
      <alignment horizontal="center" vertical="center"/>
    </xf>
    <xf numFmtId="9" fontId="22" fillId="0" borderId="0" xfId="5" applyFont="1" applyAlignment="1">
      <alignment horizontal="center" vertical="center"/>
    </xf>
    <xf numFmtId="44" fontId="22" fillId="0" borderId="0" xfId="14" applyFont="1" applyAlignment="1">
      <alignment horizontal="center" vertical="center"/>
    </xf>
    <xf numFmtId="166" fontId="22" fillId="0" borderId="0" xfId="2" applyNumberFormat="1" applyFont="1" applyAlignment="1">
      <alignment horizontal="center" vertical="center"/>
    </xf>
    <xf numFmtId="166" fontId="22" fillId="6" borderId="0" xfId="2" applyNumberFormat="1" applyFont="1" applyFill="1" applyAlignment="1">
      <alignment horizontal="center" vertical="center"/>
    </xf>
    <xf numFmtId="165" fontId="20" fillId="0" borderId="0" xfId="6" applyNumberFormat="1" applyFont="1" applyFill="1" applyBorder="1" applyAlignment="1">
      <alignment horizontal="center" vertical="center"/>
    </xf>
    <xf numFmtId="0" fontId="25" fillId="5" borderId="53" xfId="2" applyFont="1" applyFill="1" applyBorder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24" fillId="0" borderId="59" xfId="2" applyFont="1" applyBorder="1" applyAlignment="1">
      <alignment horizontal="center" vertical="center"/>
    </xf>
    <xf numFmtId="0" fontId="24" fillId="0" borderId="55" xfId="2" applyFont="1" applyBorder="1" applyAlignment="1">
      <alignment horizontal="center" vertical="center"/>
    </xf>
    <xf numFmtId="0" fontId="0" fillId="0" borderId="0" xfId="0" applyAlignment="1" applyProtection="1">
      <alignment wrapText="1"/>
      <protection locked="0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0" fillId="0" borderId="27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27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0" fillId="0" borderId="29" xfId="0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27" fillId="0" borderId="35" xfId="0" applyFont="1" applyBorder="1" applyAlignment="1">
      <alignment horizontal="left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0" fontId="0" fillId="0" borderId="0" xfId="0" applyAlignment="1">
      <alignment horizontal="left" indent="5"/>
    </xf>
    <xf numFmtId="0" fontId="0" fillId="0" borderId="0" xfId="0" applyAlignment="1">
      <alignment horizontal="left" indent="6"/>
    </xf>
    <xf numFmtId="0" fontId="0" fillId="0" borderId="0" xfId="0" applyAlignment="1">
      <alignment horizontal="left" indent="7"/>
    </xf>
    <xf numFmtId="0" fontId="2" fillId="0" borderId="0" xfId="2" applyFont="1"/>
    <xf numFmtId="0" fontId="14" fillId="0" borderId="0" xfId="2" applyFont="1"/>
    <xf numFmtId="0" fontId="24" fillId="0" borderId="1" xfId="2" applyFont="1" applyBorder="1" applyAlignment="1">
      <alignment horizontal="center" vertical="center" wrapText="1"/>
    </xf>
    <xf numFmtId="0" fontId="24" fillId="0" borderId="7" xfId="2" applyFont="1" applyBorder="1" applyAlignment="1">
      <alignment horizontal="center" vertical="center" wrapText="1"/>
    </xf>
    <xf numFmtId="0" fontId="19" fillId="4" borderId="0" xfId="2" applyFont="1" applyFill="1" applyAlignment="1">
      <alignment horizontal="center" vertical="center"/>
    </xf>
    <xf numFmtId="0" fontId="27" fillId="0" borderId="35" xfId="0" applyFont="1" applyBorder="1" applyAlignment="1">
      <alignment horizontal="center" vertical="center" wrapText="1"/>
    </xf>
    <xf numFmtId="0" fontId="14" fillId="3" borderId="0" xfId="2" applyFont="1" applyFill="1" applyAlignment="1">
      <alignment horizontal="center"/>
    </xf>
    <xf numFmtId="0" fontId="14" fillId="2" borderId="0" xfId="2" applyFont="1" applyFill="1" applyAlignment="1">
      <alignment horizontal="center"/>
    </xf>
    <xf numFmtId="0" fontId="15" fillId="0" borderId="1" xfId="2" applyFont="1" applyBorder="1" applyAlignment="1">
      <alignment horizontal="center" vertical="center" wrapText="1"/>
    </xf>
    <xf numFmtId="0" fontId="15" fillId="0" borderId="2" xfId="2" applyFont="1" applyBorder="1" applyAlignment="1">
      <alignment horizontal="center" vertical="center" wrapText="1"/>
    </xf>
    <xf numFmtId="0" fontId="15" fillId="0" borderId="7" xfId="2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 wrapText="1"/>
    </xf>
    <xf numFmtId="0" fontId="16" fillId="0" borderId="7" xfId="2" applyFont="1" applyBorder="1" applyAlignment="1">
      <alignment horizontal="center" vertical="center" wrapText="1"/>
    </xf>
    <xf numFmtId="0" fontId="15" fillId="0" borderId="3" xfId="2" applyFont="1" applyBorder="1" applyAlignment="1">
      <alignment horizontal="center" vertical="center" wrapText="1"/>
    </xf>
    <xf numFmtId="0" fontId="15" fillId="0" borderId="8" xfId="2" applyFont="1" applyBorder="1" applyAlignment="1">
      <alignment horizontal="center" vertical="center" wrapText="1"/>
    </xf>
    <xf numFmtId="0" fontId="15" fillId="0" borderId="4" xfId="2" applyFont="1" applyBorder="1" applyAlignment="1">
      <alignment horizontal="center" vertical="center" wrapText="1"/>
    </xf>
    <xf numFmtId="0" fontId="15" fillId="0" borderId="5" xfId="2" applyFont="1" applyBorder="1" applyAlignment="1">
      <alignment horizontal="center" vertical="center" wrapText="1"/>
    </xf>
    <xf numFmtId="0" fontId="15" fillId="0" borderId="6" xfId="2" applyFont="1" applyBorder="1" applyAlignment="1">
      <alignment horizontal="center" vertical="center" wrapText="1"/>
    </xf>
    <xf numFmtId="0" fontId="24" fillId="6" borderId="1" xfId="2" applyFont="1" applyFill="1" applyBorder="1" applyAlignment="1">
      <alignment horizontal="center" vertical="center" wrapText="1"/>
    </xf>
    <xf numFmtId="0" fontId="24" fillId="6" borderId="7" xfId="2" applyFont="1" applyFill="1" applyBorder="1" applyAlignment="1">
      <alignment horizontal="center" vertical="center"/>
    </xf>
    <xf numFmtId="0" fontId="24" fillId="0" borderId="1" xfId="2" applyFont="1" applyBorder="1" applyAlignment="1">
      <alignment horizontal="center" vertical="center"/>
    </xf>
    <xf numFmtId="0" fontId="24" fillId="0" borderId="7" xfId="2" applyFont="1" applyBorder="1" applyAlignment="1">
      <alignment horizontal="center" vertical="center"/>
    </xf>
    <xf numFmtId="0" fontId="24" fillId="0" borderId="50" xfId="2" applyFont="1" applyBorder="1" applyAlignment="1">
      <alignment horizontal="center"/>
    </xf>
    <xf numFmtId="0" fontId="24" fillId="0" borderId="60" xfId="2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7" fillId="0" borderId="25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7" fillId="0" borderId="26" xfId="0" applyFont="1" applyBorder="1" applyAlignment="1">
      <alignment horizontal="center" vertical="center" wrapText="1"/>
    </xf>
    <xf numFmtId="0" fontId="18" fillId="0" borderId="0" xfId="16" applyFont="1" applyAlignment="1">
      <alignment horizontal="center" vertical="center" wrapText="1"/>
    </xf>
    <xf numFmtId="0" fontId="27" fillId="0" borderId="0" xfId="16" applyFont="1" applyAlignment="1">
      <alignment horizontal="left" vertical="center" wrapText="1"/>
    </xf>
    <xf numFmtId="0" fontId="4" fillId="0" borderId="0" xfId="16" applyAlignment="1" applyProtection="1">
      <alignment wrapText="1"/>
      <protection locked="0"/>
    </xf>
    <xf numFmtId="0" fontId="28" fillId="0" borderId="0" xfId="16" applyFont="1" applyAlignment="1">
      <alignment horizontal="left" vertical="center" wrapText="1"/>
    </xf>
    <xf numFmtId="0" fontId="4" fillId="0" borderId="25" xfId="16" applyBorder="1" applyAlignment="1" applyProtection="1">
      <alignment wrapText="1"/>
      <protection locked="0"/>
    </xf>
    <xf numFmtId="0" fontId="27" fillId="0" borderId="25" xfId="16" applyFont="1" applyBorder="1" applyAlignment="1">
      <alignment horizontal="center" vertical="center" wrapText="1"/>
    </xf>
    <xf numFmtId="0" fontId="27" fillId="0" borderId="26" xfId="16" applyFont="1" applyBorder="1" applyAlignment="1">
      <alignment horizontal="center" vertical="center" wrapText="1"/>
    </xf>
    <xf numFmtId="0" fontId="4" fillId="0" borderId="27" xfId="16" applyBorder="1" applyAlignment="1" applyProtection="1">
      <alignment wrapText="1"/>
      <protection locked="0"/>
    </xf>
    <xf numFmtId="0" fontId="27" fillId="0" borderId="25" xfId="16" applyFont="1" applyBorder="1" applyAlignment="1">
      <alignment horizontal="center" vertical="center" wrapText="1"/>
    </xf>
    <xf numFmtId="0" fontId="4" fillId="0" borderId="28" xfId="16" applyBorder="1" applyAlignment="1" applyProtection="1">
      <alignment wrapText="1"/>
      <protection locked="0"/>
    </xf>
    <xf numFmtId="0" fontId="27" fillId="0" borderId="29" xfId="16" applyFont="1" applyBorder="1" applyAlignment="1">
      <alignment horizontal="center" vertical="center" wrapText="1"/>
    </xf>
    <xf numFmtId="0" fontId="27" fillId="0" borderId="30" xfId="16" applyFont="1" applyBorder="1" applyAlignment="1">
      <alignment horizontal="center" vertical="center" wrapText="1"/>
    </xf>
    <xf numFmtId="0" fontId="27" fillId="0" borderId="31" xfId="16" applyFont="1" applyBorder="1" applyAlignment="1">
      <alignment horizontal="center" vertical="center" wrapText="1"/>
    </xf>
    <xf numFmtId="0" fontId="4" fillId="0" borderId="29" xfId="16" applyBorder="1" applyAlignment="1" applyProtection="1">
      <alignment wrapText="1"/>
      <protection locked="0"/>
    </xf>
    <xf numFmtId="0" fontId="4" fillId="0" borderId="30" xfId="16" applyBorder="1" applyAlignment="1" applyProtection="1">
      <alignment wrapText="1"/>
      <protection locked="0"/>
    </xf>
    <xf numFmtId="0" fontId="27" fillId="0" borderId="35" xfId="16" applyFont="1" applyBorder="1" applyAlignment="1">
      <alignment horizontal="left" vertical="center" wrapText="1"/>
    </xf>
    <xf numFmtId="0" fontId="27" fillId="0" borderId="26" xfId="16" applyFont="1" applyBorder="1" applyAlignment="1">
      <alignment horizontal="center" vertical="center" wrapText="1"/>
    </xf>
    <xf numFmtId="0" fontId="27" fillId="0" borderId="27" xfId="16" applyFont="1" applyBorder="1" applyAlignment="1">
      <alignment horizontal="center" vertical="center" wrapText="1"/>
    </xf>
    <xf numFmtId="0" fontId="27" fillId="0" borderId="35" xfId="16" applyFont="1" applyBorder="1" applyAlignment="1">
      <alignment horizontal="center" vertical="center" wrapText="1"/>
    </xf>
    <xf numFmtId="0" fontId="27" fillId="0" borderId="35" xfId="16" applyFont="1" applyBorder="1" applyAlignment="1">
      <alignment horizontal="center" vertical="center" wrapText="1"/>
    </xf>
    <xf numFmtId="0" fontId="0" fillId="0" borderId="25" xfId="0" applyBorder="1" applyAlignment="1" applyProtection="1">
      <alignment wrapText="1"/>
      <protection locked="0"/>
    </xf>
    <xf numFmtId="8" fontId="22" fillId="0" borderId="0" xfId="2" applyNumberFormat="1" applyFont="1" applyAlignment="1">
      <alignment horizontal="right" vertical="center"/>
    </xf>
    <xf numFmtId="0" fontId="1" fillId="0" borderId="0" xfId="2" applyFont="1"/>
  </cellXfs>
  <cellStyles count="32">
    <cellStyle name="Milliers" xfId="1" builtinId="3"/>
    <cellStyle name="Milliers 2" xfId="18" xr:uid="{2B8E2CA9-56B6-425C-9AA4-6F6180B8F3DD}"/>
    <cellStyle name="Monétaire" xfId="14" builtinId="4"/>
    <cellStyle name="Monétaire 2" xfId="30" xr:uid="{160D1F75-4235-4EF2-A015-9FF1DEF9D745}"/>
    <cellStyle name="Monétaire 2 2" xfId="3" xr:uid="{22790C93-CD79-4FE5-B588-2D1E0CBE8A12}"/>
    <cellStyle name="Monétaire 2 2 2" xfId="20" xr:uid="{3DBADB13-C6F8-4D4D-9FC2-D8D8F0AFC2C3}"/>
    <cellStyle name="Monétaire 3" xfId="6" xr:uid="{34717144-68BC-49CE-B5B2-2AF6C16EE749}"/>
    <cellStyle name="Monétaire 3 2" xfId="22" xr:uid="{7584C9A2-762D-45E6-BE91-F20817D607C7}"/>
    <cellStyle name="Normal" xfId="0" builtinId="0"/>
    <cellStyle name="Normal 10" xfId="15" xr:uid="{1FB4FC2E-813E-40E9-852B-DBC65EA144E2}"/>
    <cellStyle name="Normal 10 2" xfId="31" xr:uid="{888FBC75-FDCA-4ECC-B554-DA109FC6DC1B}"/>
    <cellStyle name="Normal 11" xfId="16" xr:uid="{FAF494E8-996B-4F33-9F72-23DD1B9A7411}"/>
    <cellStyle name="Normal 12" xfId="17" xr:uid="{4ED0BDCA-4430-4D7D-BA92-D0DA893F6AB0}"/>
    <cellStyle name="Normal 2" xfId="7" xr:uid="{8F1F623D-14BE-492D-8DAA-26FC3E842957}"/>
    <cellStyle name="Normal 2 2" xfId="23" xr:uid="{0B91DF87-F302-4A44-9586-1B956EF6D8BE}"/>
    <cellStyle name="Normal 3" xfId="8" xr:uid="{4C2B496E-BCBD-49C8-9D4B-11A37333007D}"/>
    <cellStyle name="Normal 3 2" xfId="2" xr:uid="{9D2C13FC-F71B-4C66-9A54-8DB31916C865}"/>
    <cellStyle name="Normal 3 2 2" xfId="19" xr:uid="{E48DDB89-D838-4E86-80DC-426DEEE788BD}"/>
    <cellStyle name="Normal 3 3" xfId="24" xr:uid="{71EE6661-45D9-48C7-8C11-661AE6BB614A}"/>
    <cellStyle name="Normal 4" xfId="9" xr:uid="{35CD6DC6-7206-4D33-9545-3586A6874237}"/>
    <cellStyle name="Normal 4 2" xfId="25" xr:uid="{0CEA8896-3723-4EE6-A42C-D2552A72C8FE}"/>
    <cellStyle name="Normal 5" xfId="10" xr:uid="{3F9F19E6-7B28-42F4-937B-82E35CB78C54}"/>
    <cellStyle name="Normal 5 2" xfId="26" xr:uid="{9AEC512C-F44A-4F65-AD62-D9690ECFB5EC}"/>
    <cellStyle name="Normal 6" xfId="11" xr:uid="{E2B032C8-3B71-4DA8-8247-0D82D831C1CB}"/>
    <cellStyle name="Normal 6 2" xfId="27" xr:uid="{34FA331E-059E-44AD-9FCB-9C1EE7477D5C}"/>
    <cellStyle name="Normal 7" xfId="4" xr:uid="{DCA10A5B-F693-4ACD-B455-994C2CD18FB9}"/>
    <cellStyle name="Normal 7 2" xfId="21" xr:uid="{87B6B710-A474-4239-B217-9AD9FA61C584}"/>
    <cellStyle name="Normal 8" xfId="12" xr:uid="{FCF9B427-B468-461B-8B8E-7AF3E90F765F}"/>
    <cellStyle name="Normal 8 2" xfId="28" xr:uid="{38CC79B8-B892-4477-AFD4-95ABE87E8C90}"/>
    <cellStyle name="Normal 9" xfId="13" xr:uid="{47D68704-C4E7-4D37-831E-D2EE491A48B8}"/>
    <cellStyle name="Normal 9 2" xfId="29" xr:uid="{08D0A5B7-6CE0-4A75-A41D-4D5F8A75C9F1}"/>
    <cellStyle name="Pourcentage 2" xfId="5" xr:uid="{FCBADEE6-0344-4AC6-A2C7-1099BD6A7DC9}"/>
  </cellStyles>
  <dxfs count="6"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microsoft.com/office/2017/10/relationships/person" Target="persons/person6.xml"/><Relationship Id="rId3" Type="http://schemas.openxmlformats.org/officeDocument/2006/relationships/pivotCacheDefinition" Target="pivotCache/pivotCacheDefinition1.xml"/><Relationship Id="rId7" Type="http://schemas.microsoft.com/office/2017/10/relationships/person" Target="persons/person.xml"/><Relationship Id="rId12" Type="http://schemas.microsoft.com/office/2017/10/relationships/person" Target="persons/person5.xml"/><Relationship Id="rId17" Type="http://schemas.microsoft.com/office/2017/10/relationships/person" Target="persons/person0.xml"/><Relationship Id="rId2" Type="http://schemas.openxmlformats.org/officeDocument/2006/relationships/worksheet" Target="worksheets/sheet2.xml"/><Relationship Id="rId16" Type="http://schemas.microsoft.com/office/2017/10/relationships/person" Target="persons/person4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3.xml"/><Relationship Id="rId5" Type="http://schemas.openxmlformats.org/officeDocument/2006/relationships/styles" Target="styles.xml"/><Relationship Id="rId15" Type="http://schemas.microsoft.com/office/2017/10/relationships/person" Target="persons/person7.xml"/><Relationship Id="rId10" Type="http://schemas.microsoft.com/office/2017/10/relationships/person" Target="persons/person2.xml"/><Relationship Id="rId4" Type="http://schemas.openxmlformats.org/officeDocument/2006/relationships/theme" Target="theme/theme1.xml"/><Relationship Id="rId14" Type="http://schemas.microsoft.com/office/2017/10/relationships/person" Target="persons/person8.xml"/><Relationship Id="rId9" Type="http://schemas.microsoft.com/office/2017/10/relationships/person" Target="persons/pers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Evolution licences saisonS  2022-23 /</a:t>
            </a:r>
            <a:r>
              <a:rPr lang="fr-FR" b="1" baseline="0"/>
              <a:t> </a:t>
            </a:r>
            <a:r>
              <a:rPr lang="fr-FR" b="1"/>
              <a:t>2023-24</a:t>
            </a:r>
          </a:p>
        </c:rich>
      </c:tx>
      <c:layout>
        <c:manualLayout>
          <c:xMode val="edge"/>
          <c:yMode val="edge"/>
          <c:x val="0.11759870980092535"/>
          <c:y val="1.9400554581840059E-2"/>
        </c:manualLayout>
      </c:layout>
      <c:overlay val="0"/>
      <c:spPr>
        <a:noFill/>
        <a:ln w="28575">
          <a:solidFill>
            <a:schemeClr val="bg1"/>
          </a:solidFill>
        </a:ln>
        <a:effectLst>
          <a:glow rad="139700">
            <a:schemeClr val="accent1">
              <a:alpha val="40000"/>
            </a:schemeClr>
          </a:glow>
        </a:effectLst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4190652159321216"/>
          <c:y val="0.11236474255307771"/>
          <c:w val="0.73150468395037582"/>
          <c:h val="0.7683890582687941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'REAL_ Suivi licences'!$C$4</c:f>
              <c:strCache>
                <c:ptCount val="1"/>
                <c:pt idx="0">
                  <c:v>Réalisé au 
12/11/2023</c:v>
                </c:pt>
              </c:strCache>
            </c:strRef>
          </c:tx>
          <c:spPr>
            <a:pattFill prst="narVert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rgbClr val="FF0000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'REAL_ Suivi licences'!$A$6:$A$16</c:f>
              <c:strCache>
                <c:ptCount val="11"/>
                <c:pt idx="0">
                  <c:v>Vétérans/Séniors Compétition</c:v>
                </c:pt>
                <c:pt idx="1">
                  <c:v>Juniors Compétition</c:v>
                </c:pt>
                <c:pt idx="2">
                  <c:v>Cad./Minimes Compétition</c:v>
                </c:pt>
                <c:pt idx="3">
                  <c:v>Benj./Poussins Compétition</c:v>
                </c:pt>
                <c:pt idx="4">
                  <c:v>SOUS TOTAL LICENCES COMPETITION</c:v>
                </c:pt>
                <c:pt idx="5">
                  <c:v>Vétérans/Séniors Loisir</c:v>
                </c:pt>
                <c:pt idx="6">
                  <c:v>Juniors Loisir</c:v>
                </c:pt>
                <c:pt idx="7">
                  <c:v>Cad./Minimes Loisir</c:v>
                </c:pt>
                <c:pt idx="8">
                  <c:v>Benj./Poussins Loisir</c:v>
                </c:pt>
                <c:pt idx="9">
                  <c:v>SOUS TOTAL LICENCES LOISIR</c:v>
                </c:pt>
                <c:pt idx="10">
                  <c:v>TOTAL   GENERAL: </c:v>
                </c:pt>
              </c:strCache>
            </c:strRef>
          </c:cat>
          <c:val>
            <c:numRef>
              <c:f>'REAL_ Suivi licences'!$C$6:$C$16</c:f>
              <c:numCache>
                <c:formatCode>_-* #\ ##0_-;\-* #\ ##0_-;_-* "-"??_-;_-@_-</c:formatCode>
                <c:ptCount val="11"/>
                <c:pt idx="0">
                  <c:v>2392</c:v>
                </c:pt>
                <c:pt idx="1">
                  <c:v>385</c:v>
                </c:pt>
                <c:pt idx="2">
                  <c:v>750</c:v>
                </c:pt>
                <c:pt idx="3">
                  <c:v>209</c:v>
                </c:pt>
                <c:pt idx="4">
                  <c:v>3736</c:v>
                </c:pt>
                <c:pt idx="5">
                  <c:v>1116</c:v>
                </c:pt>
                <c:pt idx="6">
                  <c:v>67</c:v>
                </c:pt>
                <c:pt idx="7">
                  <c:v>617</c:v>
                </c:pt>
                <c:pt idx="8">
                  <c:v>579</c:v>
                </c:pt>
                <c:pt idx="9">
                  <c:v>2379</c:v>
                </c:pt>
                <c:pt idx="10">
                  <c:v>6115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BE-486F-A515-3F82B6C36055}"/>
            </c:ext>
          </c:extLst>
        </c:ser>
        <c:ser>
          <c:idx val="2"/>
          <c:order val="1"/>
          <c:tx>
            <c:strRef>
              <c:f>'REAL_ Suivi licences'!$D$4</c:f>
              <c:strCache>
                <c:ptCount val="1"/>
                <c:pt idx="0">
                  <c:v>Rappel 
Réalisé au 05/12/2022</c:v>
                </c:pt>
              </c:strCache>
            </c:strRef>
          </c:tx>
          <c:spPr>
            <a:pattFill prst="narVert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0033CC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'REAL_ Suivi licences'!$A$6:$A$16</c:f>
              <c:strCache>
                <c:ptCount val="11"/>
                <c:pt idx="0">
                  <c:v>Vétérans/Séniors Compétition</c:v>
                </c:pt>
                <c:pt idx="1">
                  <c:v>Juniors Compétition</c:v>
                </c:pt>
                <c:pt idx="2">
                  <c:v>Cad./Minimes Compétition</c:v>
                </c:pt>
                <c:pt idx="3">
                  <c:v>Benj./Poussins Compétition</c:v>
                </c:pt>
                <c:pt idx="4">
                  <c:v>SOUS TOTAL LICENCES COMPETITION</c:v>
                </c:pt>
                <c:pt idx="5">
                  <c:v>Vétérans/Séniors Loisir</c:v>
                </c:pt>
                <c:pt idx="6">
                  <c:v>Juniors Loisir</c:v>
                </c:pt>
                <c:pt idx="7">
                  <c:v>Cad./Minimes Loisir</c:v>
                </c:pt>
                <c:pt idx="8">
                  <c:v>Benj./Poussins Loisir</c:v>
                </c:pt>
                <c:pt idx="9">
                  <c:v>SOUS TOTAL LICENCES LOISIR</c:v>
                </c:pt>
                <c:pt idx="10">
                  <c:v>TOTAL   GENERAL: </c:v>
                </c:pt>
              </c:strCache>
            </c:strRef>
          </c:cat>
          <c:val>
            <c:numRef>
              <c:f>'REAL_ Suivi licences'!$D$6:$D$16</c:f>
              <c:numCache>
                <c:formatCode>_-* #\ ##0_-;\-* #\ ##0_-;_-* "-"??_-;_-@_-</c:formatCode>
                <c:ptCount val="11"/>
                <c:pt idx="0">
                  <c:v>2351</c:v>
                </c:pt>
                <c:pt idx="1">
                  <c:v>384</c:v>
                </c:pt>
                <c:pt idx="2">
                  <c:v>788</c:v>
                </c:pt>
                <c:pt idx="3">
                  <c:v>214</c:v>
                </c:pt>
                <c:pt idx="4">
                  <c:v>3737</c:v>
                </c:pt>
                <c:pt idx="5">
                  <c:v>1136</c:v>
                </c:pt>
                <c:pt idx="6">
                  <c:v>69</c:v>
                </c:pt>
                <c:pt idx="7">
                  <c:v>711</c:v>
                </c:pt>
                <c:pt idx="8">
                  <c:v>650</c:v>
                </c:pt>
                <c:pt idx="9">
                  <c:v>2566</c:v>
                </c:pt>
                <c:pt idx="10">
                  <c:v>6303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BE-486F-A515-3F82B6C3605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27"/>
        <c:overlap val="-48"/>
        <c:axId val="587416760"/>
        <c:axId val="587417080"/>
      </c:barChart>
      <c:catAx>
        <c:axId val="587416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7417080"/>
        <c:crosses val="autoZero"/>
        <c:auto val="1"/>
        <c:lblAlgn val="ctr"/>
        <c:lblOffset val="100"/>
        <c:noMultiLvlLbl val="0"/>
      </c:catAx>
      <c:valAx>
        <c:axId val="587417080"/>
        <c:scaling>
          <c:orientation val="minMax"/>
        </c:scaling>
        <c:delete val="1"/>
        <c:axPos val="b"/>
        <c:numFmt formatCode="_-* #\ ##0_-;\-* #\ ##0_-;_-* &quot;-&quot;??_-;_-@_-" sourceLinked="1"/>
        <c:majorTickMark val="none"/>
        <c:minorTickMark val="none"/>
        <c:tickLblPos val="nextTo"/>
        <c:crossAx val="587416760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legend>
      <c:legendPos val="r"/>
      <c:layout>
        <c:manualLayout>
          <c:xMode val="edge"/>
          <c:yMode val="edge"/>
          <c:x val="0.72730193188455228"/>
          <c:y val="0.30948412452380458"/>
          <c:w val="0.23493481034713262"/>
          <c:h val="0.1447565117352457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glow rad="38100">
        <a:schemeClr val="accent1">
          <a:alpha val="40000"/>
        </a:schemeClr>
      </a:glow>
    </a:effec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41911</xdr:colOff>
      <xdr:row>19</xdr:row>
      <xdr:rowOff>60960</xdr:rowOff>
    </xdr:from>
    <xdr:to>
      <xdr:col>7</xdr:col>
      <xdr:colOff>45720</xdr:colOff>
      <xdr:row>44</xdr:row>
      <xdr:rowOff>76200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0256E2A-B34E-4297-B205-D57DF0637B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ain landais" refreshedDate="45220.450709490739" createdVersion="8" refreshedVersion="8" minRefreshableVersion="3" recordCount="15" xr:uid="{43E88913-B629-471C-BEE7-D47567C4DF2A}">
  <cacheSource type="worksheet">
    <worksheetSource ref="L9:AB24" sheet="REAL_ Suivi licences"/>
  </cacheSource>
  <cacheFields count="17">
    <cacheField name="M" numFmtId="0">
      <sharedItems containsBlank="1" containsMixedTypes="1" containsNumber="1" containsInteger="1" minValue="0" maxValue="218" count="10">
        <n v="162"/>
        <n v="37"/>
        <n v="6"/>
        <n v="0"/>
        <n v="205"/>
        <m/>
        <s v="Poussins"/>
        <s v="M"/>
        <n v="218"/>
        <n v="25"/>
      </sharedItems>
    </cacheField>
    <cacheField name="D" numFmtId="0">
      <sharedItems containsBlank="1" containsMixedTypes="1" containsNumber="1" containsInteger="1" minValue="0" maxValue="54" count="8">
        <n v="44"/>
        <n v="9"/>
        <n v="1"/>
        <n v="0"/>
        <n v="54"/>
        <m/>
        <s v="D"/>
        <n v="7"/>
      </sharedItems>
    </cacheField>
    <cacheField name="M2" numFmtId="0">
      <sharedItems containsBlank="1" containsMixedTypes="1" containsNumber="1" containsInteger="1" minValue="0" maxValue="454" count="9">
        <n v="322"/>
        <n v="118"/>
        <n v="14"/>
        <n v="0"/>
        <n v="454"/>
        <m/>
        <s v="Benjamins"/>
        <s v="M"/>
        <n v="305"/>
      </sharedItems>
    </cacheField>
    <cacheField name="D2" numFmtId="0">
      <sharedItems containsBlank="1" containsMixedTypes="1" containsNumber="1" containsInteger="1" minValue="0" maxValue="56" count="7">
        <n v="44"/>
        <n v="12"/>
        <n v="0"/>
        <n v="56"/>
        <m/>
        <s v="D"/>
        <n v="11"/>
      </sharedItems>
    </cacheField>
    <cacheField name="M3" numFmtId="0">
      <sharedItems containsBlank="1" containsMixedTypes="1" containsNumber="1" containsInteger="1" minValue="0" maxValue="618" count="10">
        <n v="309"/>
        <n v="305"/>
        <n v="4"/>
        <n v="0"/>
        <n v="618"/>
        <m/>
        <s v="Minimes"/>
        <s v="M"/>
        <n v="381"/>
        <n v="332"/>
      </sharedItems>
    </cacheField>
    <cacheField name="D3" numFmtId="0">
      <sharedItems containsBlank="1" containsMixedTypes="1" containsNumber="1" containsInteger="1" minValue="0" maxValue="61" count="9">
        <n v="38"/>
        <n v="22"/>
        <n v="1"/>
        <n v="0"/>
        <n v="61"/>
        <m/>
        <s v="D"/>
        <n v="41"/>
        <n v="17"/>
      </sharedItems>
    </cacheField>
    <cacheField name="M4" numFmtId="0">
      <sharedItems containsBlank="1" containsMixedTypes="1" containsNumber="1" containsInteger="1" minValue="0" maxValue="594" count="10">
        <n v="211"/>
        <n v="381"/>
        <n v="2"/>
        <n v="0"/>
        <n v="594"/>
        <m/>
        <s v="Cadets"/>
        <s v="M"/>
        <n v="231"/>
        <n v="354"/>
      </sharedItems>
    </cacheField>
    <cacheField name="D4" numFmtId="0">
      <sharedItems containsBlank="1" containsMixedTypes="1" containsNumber="1" containsInteger="1" minValue="0" maxValue="41" count="8">
        <n v="18"/>
        <n v="23"/>
        <n v="0"/>
        <n v="41"/>
        <m/>
        <s v="D"/>
        <n v="26"/>
        <n v="28"/>
      </sharedItems>
    </cacheField>
    <cacheField name="M5" numFmtId="0">
      <sharedItems containsBlank="1" containsMixedTypes="1" containsNumber="1" containsInteger="1" minValue="0" maxValue="402"/>
    </cacheField>
    <cacheField name="D5" numFmtId="0">
      <sharedItems containsBlank="1" containsMixedTypes="1" containsNumber="1" containsInteger="1" minValue="0" maxValue="41"/>
    </cacheField>
    <cacheField name="M6" numFmtId="0">
      <sharedItems containsBlank="1" containsMixedTypes="1" containsNumber="1" containsInteger="1" minValue="0" maxValue="842"/>
    </cacheField>
    <cacheField name="D6" numFmtId="0">
      <sharedItems containsBlank="1" containsMixedTypes="1" containsNumber="1" containsInteger="1" minValue="0" maxValue="107"/>
    </cacheField>
    <cacheField name="M7" numFmtId="0">
      <sharedItems containsBlank="1" containsMixedTypes="1" containsNumber="1" containsInteger="1" minValue="0" maxValue="2056"/>
    </cacheField>
    <cacheField name="D7" numFmtId="0">
      <sharedItems containsBlank="1" containsMixedTypes="1" containsNumber="1" containsInteger="1" minValue="0" maxValue="330"/>
    </cacheField>
    <cacheField name="M8" numFmtId="0">
      <sharedItems containsBlank="1" containsMixedTypes="1" containsNumber="1" containsInteger="1" minValue="0" maxValue="5171"/>
    </cacheField>
    <cacheField name="D8" numFmtId="0">
      <sharedItems containsBlank="1" containsMixedTypes="1" containsNumber="1" containsInteger="1" minValue="0" maxValue="690"/>
    </cacheField>
    <cacheField name="M+D" numFmtId="0">
      <sharedItems containsBlank="1" containsMixedTypes="1" containsNumber="1" containsInteger="1" minValue="0" maxValue="586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">
  <r>
    <x v="0"/>
    <x v="0"/>
    <x v="0"/>
    <x v="0"/>
    <x v="0"/>
    <x v="0"/>
    <x v="0"/>
    <x v="0"/>
    <n v="56"/>
    <n v="8"/>
    <n v="118"/>
    <n v="41"/>
    <n v="632"/>
    <n v="197"/>
    <n v="1810"/>
    <n v="390"/>
    <n v="2200"/>
  </r>
  <r>
    <x v="1"/>
    <x v="1"/>
    <x v="1"/>
    <x v="1"/>
    <x v="1"/>
    <x v="1"/>
    <x v="1"/>
    <x v="1"/>
    <n v="346"/>
    <n v="33"/>
    <n v="722"/>
    <n v="66"/>
    <n v="1422"/>
    <n v="133"/>
    <n v="3331"/>
    <n v="298"/>
    <n v="3629"/>
  </r>
  <r>
    <x v="2"/>
    <x v="2"/>
    <x v="2"/>
    <x v="2"/>
    <x v="2"/>
    <x v="2"/>
    <x v="2"/>
    <x v="2"/>
    <n v="0"/>
    <n v="0"/>
    <n v="2"/>
    <n v="0"/>
    <n v="2"/>
    <n v="0"/>
    <n v="30"/>
    <n v="2"/>
    <n v="32"/>
  </r>
  <r>
    <x v="3"/>
    <x v="3"/>
    <x v="3"/>
    <x v="2"/>
    <x v="3"/>
    <x v="3"/>
    <x v="3"/>
    <x v="2"/>
    <n v="0"/>
    <n v="0"/>
    <n v="0"/>
    <n v="0"/>
    <n v="0"/>
    <n v="0"/>
    <n v="0"/>
    <n v="0"/>
    <n v="0"/>
  </r>
  <r>
    <x v="4"/>
    <x v="4"/>
    <x v="4"/>
    <x v="3"/>
    <x v="4"/>
    <x v="4"/>
    <x v="4"/>
    <x v="3"/>
    <n v="402"/>
    <n v="41"/>
    <n v="842"/>
    <n v="107"/>
    <n v="2056"/>
    <n v="330"/>
    <n v="5171"/>
    <n v="690"/>
    <n v="5861"/>
  </r>
  <r>
    <x v="5"/>
    <x v="5"/>
    <x v="5"/>
    <x v="4"/>
    <x v="5"/>
    <x v="5"/>
    <x v="5"/>
    <x v="4"/>
    <m/>
    <m/>
    <m/>
    <m/>
    <m/>
    <m/>
    <m/>
    <m/>
    <m/>
  </r>
  <r>
    <x v="5"/>
    <x v="5"/>
    <x v="5"/>
    <x v="4"/>
    <x v="5"/>
    <x v="5"/>
    <x v="5"/>
    <x v="4"/>
    <m/>
    <m/>
    <m/>
    <m/>
    <m/>
    <m/>
    <m/>
    <m/>
    <m/>
  </r>
  <r>
    <x v="5"/>
    <x v="5"/>
    <x v="5"/>
    <x v="4"/>
    <x v="5"/>
    <x v="5"/>
    <x v="5"/>
    <x v="4"/>
    <m/>
    <m/>
    <m/>
    <m/>
    <m/>
    <m/>
    <m/>
    <m/>
    <m/>
  </r>
  <r>
    <x v="5"/>
    <x v="5"/>
    <x v="5"/>
    <x v="4"/>
    <x v="5"/>
    <x v="5"/>
    <x v="5"/>
    <x v="4"/>
    <m/>
    <m/>
    <m/>
    <m/>
    <m/>
    <m/>
    <m/>
    <m/>
    <m/>
  </r>
  <r>
    <x v="5"/>
    <x v="5"/>
    <x v="5"/>
    <x v="4"/>
    <x v="5"/>
    <x v="5"/>
    <x v="5"/>
    <x v="4"/>
    <m/>
    <m/>
    <m/>
    <m/>
    <m/>
    <m/>
    <m/>
    <m/>
    <m/>
  </r>
  <r>
    <x v="5"/>
    <x v="5"/>
    <x v="5"/>
    <x v="4"/>
    <x v="5"/>
    <x v="5"/>
    <x v="5"/>
    <x v="4"/>
    <m/>
    <m/>
    <m/>
    <m/>
    <m/>
    <m/>
    <m/>
    <m/>
    <m/>
  </r>
  <r>
    <x v="6"/>
    <x v="5"/>
    <x v="6"/>
    <x v="4"/>
    <x v="6"/>
    <x v="5"/>
    <x v="6"/>
    <x v="4"/>
    <s v="Juniors"/>
    <m/>
    <s v="Seniors"/>
    <m/>
    <s v="Vétérans"/>
    <m/>
    <s v="Total"/>
    <m/>
    <m/>
  </r>
  <r>
    <x v="7"/>
    <x v="6"/>
    <x v="7"/>
    <x v="5"/>
    <x v="7"/>
    <x v="6"/>
    <x v="7"/>
    <x v="5"/>
    <s v="M"/>
    <s v="D"/>
    <s v="M"/>
    <s v="D"/>
    <s v="M"/>
    <s v="D"/>
    <s v="M"/>
    <s v="D"/>
    <s v="M+D"/>
  </r>
  <r>
    <x v="8"/>
    <x v="4"/>
    <x v="8"/>
    <x v="3"/>
    <x v="8"/>
    <x v="7"/>
    <x v="8"/>
    <x v="6"/>
    <n v="64"/>
    <n v="9"/>
    <n v="129"/>
    <n v="40"/>
    <n v="611"/>
    <n v="162"/>
    <n v="1939"/>
    <n v="388"/>
    <n v="2327"/>
  </r>
  <r>
    <x v="9"/>
    <x v="7"/>
    <x v="1"/>
    <x v="6"/>
    <x v="9"/>
    <x v="8"/>
    <x v="9"/>
    <x v="7"/>
    <n v="339"/>
    <n v="32"/>
    <n v="665"/>
    <n v="65"/>
    <n v="1408"/>
    <n v="116"/>
    <n v="3241"/>
    <n v="276"/>
    <n v="35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A861274-AF67-46D2-957E-23A8E3F7EF0C}" name="Tableau croisé dynamique3" cacheId="0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>
  <location ref="A3:A84" firstHeaderRow="1" firstDataRow="1" firstDataCol="1"/>
  <pivotFields count="17">
    <pivotField axis="axisRow" showAll="0">
      <items count="11">
        <item x="3"/>
        <item x="2"/>
        <item x="9"/>
        <item x="1"/>
        <item x="0"/>
        <item x="4"/>
        <item x="8"/>
        <item x="7"/>
        <item x="6"/>
        <item x="5"/>
        <item t="default"/>
      </items>
    </pivotField>
    <pivotField axis="axisRow" showAll="0">
      <items count="9">
        <item x="3"/>
        <item x="2"/>
        <item x="7"/>
        <item x="1"/>
        <item x="0"/>
        <item x="4"/>
        <item x="6"/>
        <item x="5"/>
        <item t="default"/>
      </items>
    </pivotField>
    <pivotField axis="axisRow" showAll="0">
      <items count="10">
        <item x="3"/>
        <item x="2"/>
        <item x="1"/>
        <item x="8"/>
        <item x="0"/>
        <item x="4"/>
        <item x="6"/>
        <item x="7"/>
        <item x="5"/>
        <item t="default"/>
      </items>
    </pivotField>
    <pivotField axis="axisRow" showAll="0">
      <items count="8">
        <item x="2"/>
        <item x="6"/>
        <item x="1"/>
        <item x="0"/>
        <item x="3"/>
        <item x="5"/>
        <item x="4"/>
        <item t="default"/>
      </items>
    </pivotField>
    <pivotField axis="axisRow" showAll="0">
      <items count="11">
        <item x="3"/>
        <item x="2"/>
        <item x="1"/>
        <item x="0"/>
        <item x="9"/>
        <item x="8"/>
        <item x="4"/>
        <item x="7"/>
        <item x="6"/>
        <item x="5"/>
        <item t="default"/>
      </items>
    </pivotField>
    <pivotField axis="axisRow" showAll="0">
      <items count="10">
        <item x="3"/>
        <item x="2"/>
        <item x="8"/>
        <item x="1"/>
        <item x="0"/>
        <item x="7"/>
        <item x="4"/>
        <item x="6"/>
        <item x="5"/>
        <item t="default"/>
      </items>
    </pivotField>
    <pivotField axis="axisRow" showAll="0">
      <items count="11">
        <item x="3"/>
        <item x="2"/>
        <item x="0"/>
        <item x="8"/>
        <item x="9"/>
        <item x="1"/>
        <item x="4"/>
        <item x="6"/>
        <item x="7"/>
        <item x="5"/>
        <item t="default"/>
      </items>
    </pivotField>
    <pivotField axis="axisRow" showAll="0">
      <items count="9">
        <item x="2"/>
        <item x="0"/>
        <item x="1"/>
        <item x="6"/>
        <item x="7"/>
        <item x="3"/>
        <item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8">
    <field x="0"/>
    <field x="1"/>
    <field x="2"/>
    <field x="3"/>
    <field x="4"/>
    <field x="5"/>
    <field x="6"/>
    <field x="7"/>
  </rowFields>
  <rowItems count="81">
    <i>
      <x/>
    </i>
    <i r="1">
      <x/>
    </i>
    <i r="2">
      <x/>
    </i>
    <i r="3">
      <x/>
    </i>
    <i r="4">
      <x/>
    </i>
    <i r="5">
      <x/>
    </i>
    <i r="6">
      <x/>
    </i>
    <i r="7">
      <x/>
    </i>
    <i>
      <x v="1"/>
    </i>
    <i r="1">
      <x v="1"/>
    </i>
    <i r="2">
      <x v="1"/>
    </i>
    <i r="3">
      <x/>
    </i>
    <i r="4">
      <x v="1"/>
    </i>
    <i r="5">
      <x v="1"/>
    </i>
    <i r="6">
      <x v="1"/>
    </i>
    <i r="7">
      <x/>
    </i>
    <i>
      <x v="2"/>
    </i>
    <i r="1">
      <x v="2"/>
    </i>
    <i r="2">
      <x v="2"/>
    </i>
    <i r="3">
      <x v="1"/>
    </i>
    <i r="4">
      <x v="4"/>
    </i>
    <i r="5">
      <x v="2"/>
    </i>
    <i r="6">
      <x v="4"/>
    </i>
    <i r="7">
      <x v="4"/>
    </i>
    <i>
      <x v="3"/>
    </i>
    <i r="1">
      <x v="3"/>
    </i>
    <i r="2">
      <x v="2"/>
    </i>
    <i r="3">
      <x v="2"/>
    </i>
    <i r="4">
      <x v="2"/>
    </i>
    <i r="5">
      <x v="3"/>
    </i>
    <i r="6">
      <x v="5"/>
    </i>
    <i r="7">
      <x v="2"/>
    </i>
    <i>
      <x v="4"/>
    </i>
    <i r="1">
      <x v="4"/>
    </i>
    <i r="2">
      <x v="4"/>
    </i>
    <i r="3">
      <x v="3"/>
    </i>
    <i r="4">
      <x v="3"/>
    </i>
    <i r="5">
      <x v="4"/>
    </i>
    <i r="6">
      <x v="2"/>
    </i>
    <i r="7">
      <x v="1"/>
    </i>
    <i>
      <x v="5"/>
    </i>
    <i r="1">
      <x v="5"/>
    </i>
    <i r="2">
      <x v="5"/>
    </i>
    <i r="3">
      <x v="4"/>
    </i>
    <i r="4">
      <x v="6"/>
    </i>
    <i r="5">
      <x v="6"/>
    </i>
    <i r="6">
      <x v="6"/>
    </i>
    <i r="7">
      <x v="5"/>
    </i>
    <i>
      <x v="6"/>
    </i>
    <i r="1">
      <x v="5"/>
    </i>
    <i r="2">
      <x v="3"/>
    </i>
    <i r="3">
      <x v="4"/>
    </i>
    <i r="4">
      <x v="5"/>
    </i>
    <i r="5">
      <x v="5"/>
    </i>
    <i r="6">
      <x v="3"/>
    </i>
    <i r="7">
      <x v="3"/>
    </i>
    <i>
      <x v="7"/>
    </i>
    <i r="1">
      <x v="6"/>
    </i>
    <i r="2">
      <x v="7"/>
    </i>
    <i r="3">
      <x v="5"/>
    </i>
    <i r="4">
      <x v="7"/>
    </i>
    <i r="5">
      <x v="7"/>
    </i>
    <i r="6">
      <x v="8"/>
    </i>
    <i r="7">
      <x v="6"/>
    </i>
    <i>
      <x v="8"/>
    </i>
    <i r="1">
      <x v="7"/>
    </i>
    <i r="2">
      <x v="6"/>
    </i>
    <i r="3">
      <x v="6"/>
    </i>
    <i r="4">
      <x v="8"/>
    </i>
    <i r="5">
      <x v="8"/>
    </i>
    <i r="6">
      <x v="7"/>
    </i>
    <i r="7">
      <x v="7"/>
    </i>
    <i>
      <x v="9"/>
    </i>
    <i r="1">
      <x v="7"/>
    </i>
    <i r="2">
      <x v="8"/>
    </i>
    <i r="3">
      <x v="6"/>
    </i>
    <i r="4">
      <x v="9"/>
    </i>
    <i r="5">
      <x v="8"/>
    </i>
    <i r="6">
      <x v="9"/>
    </i>
    <i r="7">
      <x v="7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DBAB0-32C6-4948-BE3F-AFB2E8893472}">
  <dimension ref="A3:A84"/>
  <sheetViews>
    <sheetView workbookViewId="0">
      <selection activeCell="A3" sqref="A3"/>
    </sheetView>
  </sheetViews>
  <sheetFormatPr baseColWidth="10" defaultRowHeight="13.2"/>
  <cols>
    <col min="1" max="1" width="23.109375" bestFit="1" customWidth="1"/>
  </cols>
  <sheetData>
    <row r="3" spans="1:1">
      <c r="A3" s="159" t="s">
        <v>81</v>
      </c>
    </row>
    <row r="4" spans="1:1">
      <c r="A4" s="160">
        <v>0</v>
      </c>
    </row>
    <row r="5" spans="1:1">
      <c r="A5" s="161">
        <v>0</v>
      </c>
    </row>
    <row r="6" spans="1:1">
      <c r="A6" s="162">
        <v>0</v>
      </c>
    </row>
    <row r="7" spans="1:1">
      <c r="A7" s="163">
        <v>0</v>
      </c>
    </row>
    <row r="8" spans="1:1">
      <c r="A8" s="164">
        <v>0</v>
      </c>
    </row>
    <row r="9" spans="1:1">
      <c r="A9" s="165">
        <v>0</v>
      </c>
    </row>
    <row r="10" spans="1:1">
      <c r="A10" s="166">
        <v>0</v>
      </c>
    </row>
    <row r="11" spans="1:1">
      <c r="A11" s="167">
        <v>0</v>
      </c>
    </row>
    <row r="12" spans="1:1">
      <c r="A12" s="160">
        <v>6</v>
      </c>
    </row>
    <row r="13" spans="1:1">
      <c r="A13" s="161">
        <v>1</v>
      </c>
    </row>
    <row r="14" spans="1:1">
      <c r="A14" s="162">
        <v>14</v>
      </c>
    </row>
    <row r="15" spans="1:1">
      <c r="A15" s="163">
        <v>0</v>
      </c>
    </row>
    <row r="16" spans="1:1">
      <c r="A16" s="164">
        <v>4</v>
      </c>
    </row>
    <row r="17" spans="1:1">
      <c r="A17" s="165">
        <v>1</v>
      </c>
    </row>
    <row r="18" spans="1:1">
      <c r="A18" s="166">
        <v>2</v>
      </c>
    </row>
    <row r="19" spans="1:1">
      <c r="A19" s="167">
        <v>0</v>
      </c>
    </row>
    <row r="20" spans="1:1">
      <c r="A20" s="160">
        <v>25</v>
      </c>
    </row>
    <row r="21" spans="1:1">
      <c r="A21" s="161">
        <v>7</v>
      </c>
    </row>
    <row r="22" spans="1:1">
      <c r="A22" s="162">
        <v>118</v>
      </c>
    </row>
    <row r="23" spans="1:1">
      <c r="A23" s="163">
        <v>11</v>
      </c>
    </row>
    <row r="24" spans="1:1">
      <c r="A24" s="164">
        <v>332</v>
      </c>
    </row>
    <row r="25" spans="1:1">
      <c r="A25" s="165">
        <v>17</v>
      </c>
    </row>
    <row r="26" spans="1:1">
      <c r="A26" s="166">
        <v>354</v>
      </c>
    </row>
    <row r="27" spans="1:1">
      <c r="A27" s="167">
        <v>28</v>
      </c>
    </row>
    <row r="28" spans="1:1">
      <c r="A28" s="160">
        <v>37</v>
      </c>
    </row>
    <row r="29" spans="1:1">
      <c r="A29" s="161">
        <v>9</v>
      </c>
    </row>
    <row r="30" spans="1:1">
      <c r="A30" s="162">
        <v>118</v>
      </c>
    </row>
    <row r="31" spans="1:1">
      <c r="A31" s="163">
        <v>12</v>
      </c>
    </row>
    <row r="32" spans="1:1">
      <c r="A32" s="164">
        <v>305</v>
      </c>
    </row>
    <row r="33" spans="1:1">
      <c r="A33" s="165">
        <v>22</v>
      </c>
    </row>
    <row r="34" spans="1:1">
      <c r="A34" s="166">
        <v>381</v>
      </c>
    </row>
    <row r="35" spans="1:1">
      <c r="A35" s="167">
        <v>23</v>
      </c>
    </row>
    <row r="36" spans="1:1">
      <c r="A36" s="160">
        <v>162</v>
      </c>
    </row>
    <row r="37" spans="1:1">
      <c r="A37" s="161">
        <v>44</v>
      </c>
    </row>
    <row r="38" spans="1:1">
      <c r="A38" s="162">
        <v>322</v>
      </c>
    </row>
    <row r="39" spans="1:1">
      <c r="A39" s="163">
        <v>44</v>
      </c>
    </row>
    <row r="40" spans="1:1">
      <c r="A40" s="164">
        <v>309</v>
      </c>
    </row>
    <row r="41" spans="1:1">
      <c r="A41" s="165">
        <v>38</v>
      </c>
    </row>
    <row r="42" spans="1:1">
      <c r="A42" s="166">
        <v>211</v>
      </c>
    </row>
    <row r="43" spans="1:1">
      <c r="A43" s="167">
        <v>18</v>
      </c>
    </row>
    <row r="44" spans="1:1">
      <c r="A44" s="160">
        <v>205</v>
      </c>
    </row>
    <row r="45" spans="1:1">
      <c r="A45" s="161">
        <v>54</v>
      </c>
    </row>
    <row r="46" spans="1:1">
      <c r="A46" s="162">
        <v>454</v>
      </c>
    </row>
    <row r="47" spans="1:1">
      <c r="A47" s="163">
        <v>56</v>
      </c>
    </row>
    <row r="48" spans="1:1">
      <c r="A48" s="164">
        <v>618</v>
      </c>
    </row>
    <row r="49" spans="1:1">
      <c r="A49" s="165">
        <v>61</v>
      </c>
    </row>
    <row r="50" spans="1:1">
      <c r="A50" s="166">
        <v>594</v>
      </c>
    </row>
    <row r="51" spans="1:1">
      <c r="A51" s="167">
        <v>41</v>
      </c>
    </row>
    <row r="52" spans="1:1">
      <c r="A52" s="160">
        <v>218</v>
      </c>
    </row>
    <row r="53" spans="1:1">
      <c r="A53" s="161">
        <v>54</v>
      </c>
    </row>
    <row r="54" spans="1:1">
      <c r="A54" s="162">
        <v>305</v>
      </c>
    </row>
    <row r="55" spans="1:1">
      <c r="A55" s="163">
        <v>56</v>
      </c>
    </row>
    <row r="56" spans="1:1">
      <c r="A56" s="164">
        <v>381</v>
      </c>
    </row>
    <row r="57" spans="1:1">
      <c r="A57" s="165">
        <v>41</v>
      </c>
    </row>
    <row r="58" spans="1:1">
      <c r="A58" s="166">
        <v>231</v>
      </c>
    </row>
    <row r="59" spans="1:1">
      <c r="A59" s="167">
        <v>26</v>
      </c>
    </row>
    <row r="60" spans="1:1">
      <c r="A60" s="160" t="s">
        <v>22</v>
      </c>
    </row>
    <row r="61" spans="1:1">
      <c r="A61" s="161" t="s">
        <v>23</v>
      </c>
    </row>
    <row r="62" spans="1:1">
      <c r="A62" s="162" t="s">
        <v>22</v>
      </c>
    </row>
    <row r="63" spans="1:1">
      <c r="A63" s="163" t="s">
        <v>23</v>
      </c>
    </row>
    <row r="64" spans="1:1">
      <c r="A64" s="164" t="s">
        <v>22</v>
      </c>
    </row>
    <row r="65" spans="1:1">
      <c r="A65" s="165" t="s">
        <v>23</v>
      </c>
    </row>
    <row r="66" spans="1:1">
      <c r="A66" s="166" t="s">
        <v>22</v>
      </c>
    </row>
    <row r="67" spans="1:1">
      <c r="A67" s="167" t="s">
        <v>23</v>
      </c>
    </row>
    <row r="68" spans="1:1">
      <c r="A68" s="160" t="s">
        <v>11</v>
      </c>
    </row>
    <row r="69" spans="1:1">
      <c r="A69" s="161" t="s">
        <v>82</v>
      </c>
    </row>
    <row r="70" spans="1:1">
      <c r="A70" s="162" t="s">
        <v>12</v>
      </c>
    </row>
    <row r="71" spans="1:1">
      <c r="A71" s="163" t="s">
        <v>82</v>
      </c>
    </row>
    <row r="72" spans="1:1">
      <c r="A72" s="164" t="s">
        <v>13</v>
      </c>
    </row>
    <row r="73" spans="1:1">
      <c r="A73" s="165" t="s">
        <v>82</v>
      </c>
    </row>
    <row r="74" spans="1:1">
      <c r="A74" s="166" t="s">
        <v>14</v>
      </c>
    </row>
    <row r="75" spans="1:1">
      <c r="A75" s="167" t="s">
        <v>82</v>
      </c>
    </row>
    <row r="76" spans="1:1">
      <c r="A76" s="160" t="s">
        <v>82</v>
      </c>
    </row>
    <row r="77" spans="1:1">
      <c r="A77" s="161" t="s">
        <v>82</v>
      </c>
    </row>
    <row r="78" spans="1:1">
      <c r="A78" s="162" t="s">
        <v>82</v>
      </c>
    </row>
    <row r="79" spans="1:1">
      <c r="A79" s="163" t="s">
        <v>82</v>
      </c>
    </row>
    <row r="80" spans="1:1">
      <c r="A80" s="164" t="s">
        <v>82</v>
      </c>
    </row>
    <row r="81" spans="1:1">
      <c r="A81" s="165" t="s">
        <v>82</v>
      </c>
    </row>
    <row r="82" spans="1:1">
      <c r="A82" s="166" t="s">
        <v>82</v>
      </c>
    </row>
    <row r="83" spans="1:1">
      <c r="A83" s="167" t="s">
        <v>82</v>
      </c>
    </row>
    <row r="84" spans="1:1">
      <c r="A84" s="160" t="s">
        <v>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881A1-25DF-4CE1-AF20-099F1C1D1BD9}">
  <dimension ref="A1:AG180"/>
  <sheetViews>
    <sheetView tabSelected="1" topLeftCell="A4" zoomScaleNormal="100" workbookViewId="0">
      <selection activeCell="N30" sqref="N30"/>
    </sheetView>
  </sheetViews>
  <sheetFormatPr baseColWidth="10" defaultRowHeight="14.4"/>
  <cols>
    <col min="1" max="1" width="45.21875" style="1" customWidth="1"/>
    <col min="2" max="4" width="15.77734375" style="1" customWidth="1"/>
    <col min="5" max="5" width="10.77734375" style="1" customWidth="1"/>
    <col min="6" max="6" width="9.77734375" style="1" customWidth="1"/>
    <col min="7" max="7" width="14.33203125" style="1" customWidth="1"/>
    <col min="8" max="9" width="8.21875" style="1" bestFit="1" customWidth="1"/>
    <col min="10" max="10" width="1.109375" style="1" customWidth="1"/>
    <col min="11" max="11" width="17.21875" style="1" bestFit="1" customWidth="1"/>
    <col min="12" max="32" width="4.77734375" style="1" customWidth="1"/>
    <col min="33" max="16384" width="11.5546875" style="1"/>
  </cols>
  <sheetData>
    <row r="1" spans="1:33" ht="21" customHeight="1">
      <c r="A1" s="172" t="s">
        <v>80</v>
      </c>
      <c r="B1" s="172"/>
      <c r="C1" s="172"/>
      <c r="D1" s="172"/>
      <c r="E1" s="172"/>
      <c r="F1" s="172"/>
      <c r="G1" s="172"/>
      <c r="H1" s="93"/>
      <c r="I1" s="93"/>
    </row>
    <row r="2" spans="1:33" ht="12" customHeight="1">
      <c r="A2" s="92"/>
      <c r="B2" s="92"/>
      <c r="C2" s="92"/>
      <c r="D2" s="92"/>
      <c r="E2" s="92"/>
      <c r="F2" s="92"/>
      <c r="G2" s="92"/>
      <c r="H2" s="92"/>
      <c r="I2" s="92"/>
    </row>
    <row r="3" spans="1:33" ht="12" customHeight="1" thickBot="1">
      <c r="A3" s="92"/>
      <c r="B3" s="92"/>
      <c r="C3" s="92"/>
      <c r="D3" s="92"/>
      <c r="E3" s="92"/>
      <c r="F3" s="92"/>
      <c r="G3" s="92"/>
      <c r="H3" s="92"/>
      <c r="I3" s="92"/>
    </row>
    <row r="4" spans="1:33" ht="20.399999999999999" customHeight="1" thickBot="1">
      <c r="B4" s="170" t="s">
        <v>79</v>
      </c>
      <c r="C4" s="187" t="s">
        <v>93</v>
      </c>
      <c r="D4" s="170" t="s">
        <v>92</v>
      </c>
      <c r="E4" s="189" t="s">
        <v>37</v>
      </c>
      <c r="F4" s="191" t="s">
        <v>38</v>
      </c>
      <c r="G4" s="192"/>
      <c r="K4" s="193" t="s">
        <v>90</v>
      </c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</row>
    <row r="5" spans="1:33" ht="30.6" customHeight="1">
      <c r="A5" s="90"/>
      <c r="B5" s="171"/>
      <c r="C5" s="188"/>
      <c r="D5" s="171"/>
      <c r="E5" s="190"/>
      <c r="F5" s="144" t="s">
        <v>55</v>
      </c>
      <c r="G5" s="145" t="s">
        <v>56</v>
      </c>
      <c r="K5" s="193" t="s">
        <v>42</v>
      </c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</row>
    <row r="6" spans="1:33" s="107" customFormat="1" ht="19.95" customHeight="1">
      <c r="A6" s="108" t="s">
        <v>45</v>
      </c>
      <c r="B6" s="109">
        <v>2466</v>
      </c>
      <c r="C6" s="110">
        <f>E109</f>
        <v>2392</v>
      </c>
      <c r="D6" s="111">
        <f>Y24+X24+W24+V24</f>
        <v>2351</v>
      </c>
      <c r="E6" s="112">
        <f>C6/B6</f>
        <v>0.9699918896999189</v>
      </c>
      <c r="F6" s="113">
        <f>C6-B6</f>
        <v>-74</v>
      </c>
      <c r="G6" s="114">
        <f>F6*F127</f>
        <v>-2590</v>
      </c>
      <c r="K6" s="194" t="s">
        <v>91</v>
      </c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46"/>
      <c r="AF6" s="146"/>
      <c r="AG6" s="146"/>
    </row>
    <row r="7" spans="1:33" s="107" customFormat="1" ht="19.95" customHeight="1" thickBot="1">
      <c r="A7" s="115" t="s">
        <v>46</v>
      </c>
      <c r="B7" s="116">
        <v>398</v>
      </c>
      <c r="C7" s="117">
        <f>E110</f>
        <v>385</v>
      </c>
      <c r="D7" s="118">
        <f>U24+T24</f>
        <v>384</v>
      </c>
      <c r="E7" s="119">
        <f t="shared" ref="E7:E18" si="0">C7/B7</f>
        <v>0.96733668341708545</v>
      </c>
      <c r="F7" s="120">
        <f t="shared" ref="F7:F9" si="1">C7-B7</f>
        <v>-13</v>
      </c>
      <c r="G7" s="121">
        <f>F7*F128</f>
        <v>-377</v>
      </c>
      <c r="K7" s="196" t="s">
        <v>9</v>
      </c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46"/>
      <c r="AC7" s="146"/>
      <c r="AD7" s="146"/>
      <c r="AE7" s="146"/>
      <c r="AF7" s="146"/>
      <c r="AG7" s="146"/>
    </row>
    <row r="8" spans="1:33" s="107" customFormat="1" ht="19.95" customHeight="1">
      <c r="A8" s="115" t="s">
        <v>47</v>
      </c>
      <c r="B8" s="116">
        <v>852</v>
      </c>
      <c r="C8" s="117">
        <f>E111</f>
        <v>750</v>
      </c>
      <c r="D8" s="118">
        <f>S24+R24+Q24+P24</f>
        <v>788</v>
      </c>
      <c r="E8" s="119">
        <f t="shared" si="0"/>
        <v>0.88028169014084512</v>
      </c>
      <c r="F8" s="120">
        <f t="shared" si="1"/>
        <v>-102</v>
      </c>
      <c r="G8" s="121">
        <f>F8*F129</f>
        <v>-2652</v>
      </c>
      <c r="K8" s="218"/>
      <c r="L8" s="195" t="s">
        <v>11</v>
      </c>
      <c r="M8" s="195"/>
      <c r="N8" s="195" t="s">
        <v>12</v>
      </c>
      <c r="O8" s="195"/>
      <c r="P8" s="195" t="s">
        <v>13</v>
      </c>
      <c r="Q8" s="195"/>
      <c r="R8" s="195" t="s">
        <v>14</v>
      </c>
      <c r="S8" s="195"/>
      <c r="T8" s="195" t="s">
        <v>15</v>
      </c>
      <c r="U8" s="195"/>
      <c r="V8" s="195" t="s">
        <v>16</v>
      </c>
      <c r="W8" s="195"/>
      <c r="X8" s="195" t="s">
        <v>17</v>
      </c>
      <c r="Y8" s="195"/>
      <c r="Z8" s="197" t="s">
        <v>5</v>
      </c>
      <c r="AA8" s="197"/>
      <c r="AB8" s="149"/>
      <c r="AC8" s="147" t="s">
        <v>18</v>
      </c>
      <c r="AD8" s="195" t="s">
        <v>19</v>
      </c>
      <c r="AE8" s="195"/>
      <c r="AF8" s="147" t="s">
        <v>20</v>
      </c>
      <c r="AG8" s="146"/>
    </row>
    <row r="9" spans="1:33" s="107" customFormat="1" ht="19.95" customHeight="1" thickBot="1">
      <c r="A9" s="115" t="s">
        <v>48</v>
      </c>
      <c r="B9" s="116">
        <v>254</v>
      </c>
      <c r="C9" s="117">
        <f>E112</f>
        <v>209</v>
      </c>
      <c r="D9" s="118">
        <f>L24+M24+N24+O24</f>
        <v>214</v>
      </c>
      <c r="E9" s="119">
        <f t="shared" si="0"/>
        <v>0.82283464566929132</v>
      </c>
      <c r="F9" s="120">
        <f t="shared" si="1"/>
        <v>-45</v>
      </c>
      <c r="G9" s="121">
        <f>F9*F130</f>
        <v>-1170</v>
      </c>
      <c r="K9" s="150"/>
      <c r="L9" s="151" t="s">
        <v>22</v>
      </c>
      <c r="M9" s="152" t="s">
        <v>23</v>
      </c>
      <c r="N9" s="151" t="s">
        <v>22</v>
      </c>
      <c r="O9" s="152" t="s">
        <v>23</v>
      </c>
      <c r="P9" s="151" t="s">
        <v>22</v>
      </c>
      <c r="Q9" s="152" t="s">
        <v>23</v>
      </c>
      <c r="R9" s="151" t="s">
        <v>22</v>
      </c>
      <c r="S9" s="152" t="s">
        <v>23</v>
      </c>
      <c r="T9" s="151" t="s">
        <v>22</v>
      </c>
      <c r="U9" s="152" t="s">
        <v>23</v>
      </c>
      <c r="V9" s="151" t="s">
        <v>22</v>
      </c>
      <c r="W9" s="152" t="s">
        <v>23</v>
      </c>
      <c r="X9" s="151" t="s">
        <v>22</v>
      </c>
      <c r="Y9" s="152" t="s">
        <v>23</v>
      </c>
      <c r="Z9" s="151" t="s">
        <v>22</v>
      </c>
      <c r="AA9" s="153" t="s">
        <v>23</v>
      </c>
      <c r="AB9" s="152" t="s">
        <v>24</v>
      </c>
      <c r="AC9" s="150"/>
      <c r="AD9" s="154"/>
      <c r="AE9" s="155"/>
      <c r="AF9" s="150"/>
      <c r="AG9" s="146"/>
    </row>
    <row r="10" spans="1:33" s="107" customFormat="1" ht="19.95" customHeight="1" thickBot="1">
      <c r="A10" s="122" t="s">
        <v>49</v>
      </c>
      <c r="B10" s="123">
        <f>SUM(B6:B9)</f>
        <v>3970</v>
      </c>
      <c r="C10" s="124">
        <f>SUM(C6:C9)</f>
        <v>3736</v>
      </c>
      <c r="D10" s="123">
        <f>SUM(D6:D9)</f>
        <v>3737</v>
      </c>
      <c r="E10" s="125">
        <f t="shared" si="0"/>
        <v>0.94105793450881614</v>
      </c>
      <c r="F10" s="126">
        <f>SUM(F6:F9)</f>
        <v>-234</v>
      </c>
      <c r="G10" s="127">
        <f>SUM(G6:G9)</f>
        <v>-6789</v>
      </c>
      <c r="K10" s="156" t="s">
        <v>26</v>
      </c>
      <c r="L10" s="148">
        <v>169</v>
      </c>
      <c r="M10" s="157">
        <v>47</v>
      </c>
      <c r="N10" s="148">
        <v>313</v>
      </c>
      <c r="O10" s="157">
        <v>50</v>
      </c>
      <c r="P10" s="148">
        <v>330</v>
      </c>
      <c r="Q10" s="157">
        <v>41</v>
      </c>
      <c r="R10" s="148">
        <v>227</v>
      </c>
      <c r="S10" s="157">
        <v>19</v>
      </c>
      <c r="T10" s="148">
        <v>60</v>
      </c>
      <c r="U10" s="157">
        <v>7</v>
      </c>
      <c r="V10" s="148">
        <v>142</v>
      </c>
      <c r="W10" s="157">
        <v>45</v>
      </c>
      <c r="X10" s="148">
        <v>710</v>
      </c>
      <c r="Y10" s="157">
        <v>219</v>
      </c>
      <c r="Z10" s="158">
        <v>1951</v>
      </c>
      <c r="AA10" s="158">
        <v>428</v>
      </c>
      <c r="AB10" s="158">
        <v>2379</v>
      </c>
      <c r="AC10" s="158">
        <v>1</v>
      </c>
      <c r="AD10" s="173">
        <v>109</v>
      </c>
      <c r="AE10" s="173"/>
      <c r="AF10" s="158">
        <v>110</v>
      </c>
      <c r="AG10" s="146"/>
    </row>
    <row r="11" spans="1:33" s="107" customFormat="1" ht="19.95" customHeight="1" thickBot="1">
      <c r="A11" s="115" t="s">
        <v>50</v>
      </c>
      <c r="B11" s="116">
        <v>1300</v>
      </c>
      <c r="C11" s="117">
        <f>E114</f>
        <v>1116</v>
      </c>
      <c r="D11" s="111">
        <f>Y23+X23+W23+V23</f>
        <v>1136</v>
      </c>
      <c r="E11" s="119">
        <f t="shared" si="0"/>
        <v>0.8584615384615385</v>
      </c>
      <c r="F11" s="120">
        <f>C11-B11</f>
        <v>-184</v>
      </c>
      <c r="G11" s="121">
        <f>F11*F132</f>
        <v>-3312</v>
      </c>
      <c r="K11" s="156" t="s">
        <v>28</v>
      </c>
      <c r="L11" s="148">
        <v>43</v>
      </c>
      <c r="M11" s="157">
        <v>10</v>
      </c>
      <c r="N11" s="148">
        <v>144</v>
      </c>
      <c r="O11" s="157">
        <v>12</v>
      </c>
      <c r="P11" s="148">
        <v>317</v>
      </c>
      <c r="Q11" s="157">
        <v>23</v>
      </c>
      <c r="R11" s="148">
        <v>387</v>
      </c>
      <c r="S11" s="157">
        <v>23</v>
      </c>
      <c r="T11" s="148">
        <v>351</v>
      </c>
      <c r="U11" s="157">
        <v>34</v>
      </c>
      <c r="V11" s="148">
        <v>737</v>
      </c>
      <c r="W11" s="157">
        <v>68</v>
      </c>
      <c r="X11" s="148">
        <v>1452</v>
      </c>
      <c r="Y11" s="157">
        <v>135</v>
      </c>
      <c r="Z11" s="158">
        <v>3431</v>
      </c>
      <c r="AA11" s="158">
        <v>305</v>
      </c>
      <c r="AB11" s="158">
        <v>3736</v>
      </c>
      <c r="AC11" s="146"/>
      <c r="AD11" s="146"/>
      <c r="AE11" s="146"/>
      <c r="AF11" s="146"/>
      <c r="AG11" s="146"/>
    </row>
    <row r="12" spans="1:33" s="107" customFormat="1" ht="19.95" customHeight="1" thickBot="1">
      <c r="A12" s="115" t="s">
        <v>51</v>
      </c>
      <c r="B12" s="116">
        <v>75</v>
      </c>
      <c r="C12" s="117">
        <f>E115</f>
        <v>67</v>
      </c>
      <c r="D12" s="118">
        <f>U23+T23</f>
        <v>69</v>
      </c>
      <c r="E12" s="119">
        <f t="shared" si="0"/>
        <v>0.89333333333333331</v>
      </c>
      <c r="F12" s="120">
        <f t="shared" ref="F12:F14" si="2">C12-B12</f>
        <v>-8</v>
      </c>
      <c r="G12" s="121">
        <f>F12*F133</f>
        <v>-144</v>
      </c>
      <c r="K12" s="156" t="s">
        <v>77</v>
      </c>
      <c r="L12" s="148">
        <v>6</v>
      </c>
      <c r="M12" s="157">
        <v>1</v>
      </c>
      <c r="N12" s="148">
        <v>14</v>
      </c>
      <c r="O12" s="157">
        <v>0</v>
      </c>
      <c r="P12" s="148">
        <v>5</v>
      </c>
      <c r="Q12" s="157">
        <v>1</v>
      </c>
      <c r="R12" s="148">
        <v>2</v>
      </c>
      <c r="S12" s="157">
        <v>0</v>
      </c>
      <c r="T12" s="148">
        <v>0</v>
      </c>
      <c r="U12" s="157">
        <v>0</v>
      </c>
      <c r="V12" s="148">
        <v>2</v>
      </c>
      <c r="W12" s="157">
        <v>0</v>
      </c>
      <c r="X12" s="148">
        <v>2</v>
      </c>
      <c r="Y12" s="157">
        <v>0</v>
      </c>
      <c r="Z12" s="158">
        <v>31</v>
      </c>
      <c r="AA12" s="158">
        <v>2</v>
      </c>
      <c r="AB12" s="158">
        <v>33</v>
      </c>
      <c r="AC12" s="146"/>
      <c r="AD12" s="146"/>
      <c r="AE12" s="146"/>
      <c r="AF12" s="146"/>
      <c r="AG12" s="146"/>
    </row>
    <row r="13" spans="1:33" s="107" customFormat="1" ht="19.95" customHeight="1" thickBot="1">
      <c r="A13" s="115" t="s">
        <v>52</v>
      </c>
      <c r="B13" s="116">
        <v>730</v>
      </c>
      <c r="C13" s="117">
        <f>E116</f>
        <v>617</v>
      </c>
      <c r="D13" s="118">
        <f>S23+R23+Q23+P23</f>
        <v>711</v>
      </c>
      <c r="E13" s="119">
        <f t="shared" si="0"/>
        <v>0.84520547945205482</v>
      </c>
      <c r="F13" s="120">
        <f t="shared" si="2"/>
        <v>-113</v>
      </c>
      <c r="G13" s="121">
        <f>F13*F134</f>
        <v>-1695</v>
      </c>
      <c r="K13" s="156" t="s">
        <v>78</v>
      </c>
      <c r="L13" s="148">
        <v>0</v>
      </c>
      <c r="M13" s="157">
        <v>0</v>
      </c>
      <c r="N13" s="148">
        <v>0</v>
      </c>
      <c r="O13" s="157">
        <v>0</v>
      </c>
      <c r="P13" s="148">
        <v>0</v>
      </c>
      <c r="Q13" s="157">
        <v>0</v>
      </c>
      <c r="R13" s="148">
        <v>0</v>
      </c>
      <c r="S13" s="157">
        <v>0</v>
      </c>
      <c r="T13" s="148">
        <v>0</v>
      </c>
      <c r="U13" s="157">
        <v>0</v>
      </c>
      <c r="V13" s="148">
        <v>0</v>
      </c>
      <c r="W13" s="157">
        <v>0</v>
      </c>
      <c r="X13" s="148">
        <v>0</v>
      </c>
      <c r="Y13" s="157">
        <v>0</v>
      </c>
      <c r="Z13" s="158">
        <v>0</v>
      </c>
      <c r="AA13" s="158">
        <v>0</v>
      </c>
      <c r="AB13" s="158">
        <v>0</v>
      </c>
      <c r="AC13" s="146"/>
      <c r="AD13" s="146"/>
      <c r="AE13" s="146"/>
      <c r="AF13" s="146"/>
      <c r="AG13" s="146"/>
    </row>
    <row r="14" spans="1:33" s="107" customFormat="1" ht="19.95" customHeight="1" thickBot="1">
      <c r="A14" s="115" t="s">
        <v>53</v>
      </c>
      <c r="B14" s="116">
        <v>681</v>
      </c>
      <c r="C14" s="117">
        <f>E117</f>
        <v>579</v>
      </c>
      <c r="D14" s="118">
        <f>L23+M23+N23+O23</f>
        <v>650</v>
      </c>
      <c r="E14" s="119">
        <f t="shared" si="0"/>
        <v>0.85022026431718056</v>
      </c>
      <c r="F14" s="120">
        <f t="shared" si="2"/>
        <v>-102</v>
      </c>
      <c r="G14" s="121">
        <f>F14*F135</f>
        <v>-1530</v>
      </c>
      <c r="K14" s="156" t="s">
        <v>30</v>
      </c>
      <c r="L14" s="148">
        <v>218</v>
      </c>
      <c r="M14" s="157">
        <v>58</v>
      </c>
      <c r="N14" s="148">
        <v>471</v>
      </c>
      <c r="O14" s="157">
        <v>62</v>
      </c>
      <c r="P14" s="148">
        <v>652</v>
      </c>
      <c r="Q14" s="157">
        <v>65</v>
      </c>
      <c r="R14" s="148">
        <v>616</v>
      </c>
      <c r="S14" s="157">
        <v>42</v>
      </c>
      <c r="T14" s="148">
        <v>411</v>
      </c>
      <c r="U14" s="157">
        <v>41</v>
      </c>
      <c r="V14" s="148">
        <v>881</v>
      </c>
      <c r="W14" s="157">
        <v>113</v>
      </c>
      <c r="X14" s="148">
        <v>2164</v>
      </c>
      <c r="Y14" s="157">
        <v>354</v>
      </c>
      <c r="Z14" s="158">
        <v>5413</v>
      </c>
      <c r="AA14" s="158">
        <v>735</v>
      </c>
      <c r="AB14" s="158">
        <v>6148</v>
      </c>
      <c r="AC14" s="146"/>
      <c r="AD14" s="146"/>
      <c r="AE14" s="146"/>
      <c r="AF14" s="146"/>
      <c r="AG14" s="146"/>
    </row>
    <row r="15" spans="1:33" s="107" customFormat="1" ht="19.95" customHeight="1">
      <c r="A15" s="122" t="s">
        <v>54</v>
      </c>
      <c r="B15" s="123">
        <f>SUM(B11:B14)</f>
        <v>2786</v>
      </c>
      <c r="C15" s="124">
        <f>SUM(C11:C14)</f>
        <v>2379</v>
      </c>
      <c r="D15" s="123">
        <f>SUM(D11:D14)</f>
        <v>2566</v>
      </c>
      <c r="E15" s="125">
        <f t="shared" si="0"/>
        <v>0.85391241923905237</v>
      </c>
      <c r="F15" s="126">
        <f>SUM(F11:F14)</f>
        <v>-407</v>
      </c>
      <c r="G15" s="127">
        <f>SUM(G11:G14)</f>
        <v>-6681</v>
      </c>
    </row>
    <row r="16" spans="1:33" s="107" customFormat="1" ht="19.95" customHeight="1" thickBot="1">
      <c r="A16" s="142" t="s">
        <v>39</v>
      </c>
      <c r="B16" s="128">
        <f>B10+B15</f>
        <v>6756</v>
      </c>
      <c r="C16" s="129">
        <f>C15+C10</f>
        <v>6115</v>
      </c>
      <c r="D16" s="130">
        <f>D15+D10</f>
        <v>6303</v>
      </c>
      <c r="E16" s="131">
        <f t="shared" si="0"/>
        <v>0.90512137359384248</v>
      </c>
      <c r="F16" s="132">
        <f>F10+F15</f>
        <v>-641</v>
      </c>
      <c r="G16" s="133">
        <f>G10+G15</f>
        <v>-13470</v>
      </c>
    </row>
    <row r="17" spans="1:33" s="107" customFormat="1" ht="19.95" customHeight="1">
      <c r="A17" s="143" t="s">
        <v>40</v>
      </c>
      <c r="B17" s="135">
        <f>C137</f>
        <v>25.536264061574894</v>
      </c>
      <c r="C17" s="136">
        <f>C118</f>
        <v>26.010302534750604</v>
      </c>
      <c r="D17" s="219">
        <v>23.82</v>
      </c>
      <c r="E17" s="137">
        <f t="shared" si="0"/>
        <v>1.0185633447411366</v>
      </c>
      <c r="F17" s="138">
        <f>C17-B17</f>
        <v>0.47403847317571035</v>
      </c>
      <c r="G17" s="134"/>
      <c r="K17" s="198" t="s">
        <v>88</v>
      </c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</row>
    <row r="18" spans="1:33" s="107" customFormat="1" ht="19.95" customHeight="1">
      <c r="A18" s="143" t="s">
        <v>41</v>
      </c>
      <c r="B18" s="139">
        <f>SUM(C121:C126)</f>
        <v>172522.99999999997</v>
      </c>
      <c r="C18" s="140">
        <f>SUM(C103:C108)</f>
        <v>159052.99999999994</v>
      </c>
      <c r="D18" s="139">
        <v>150114</v>
      </c>
      <c r="E18" s="137">
        <f t="shared" si="0"/>
        <v>0.92192345368443607</v>
      </c>
      <c r="F18" s="134"/>
      <c r="G18" s="141">
        <f>C18-B18</f>
        <v>-13470.000000000029</v>
      </c>
      <c r="K18" s="198" t="s">
        <v>42</v>
      </c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</row>
    <row r="19" spans="1:33" ht="14.4" customHeight="1">
      <c r="K19" s="199" t="s">
        <v>89</v>
      </c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200"/>
      <c r="AF19" s="200"/>
      <c r="AG19" s="200"/>
    </row>
    <row r="20" spans="1:33" ht="15" thickBot="1">
      <c r="K20" s="201" t="s">
        <v>9</v>
      </c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0"/>
      <c r="AC20" s="200"/>
      <c r="AD20" s="200"/>
      <c r="AE20" s="200"/>
      <c r="AF20" s="200"/>
      <c r="AG20" s="200"/>
    </row>
    <row r="21" spans="1:33" ht="19.95" customHeight="1">
      <c r="K21" s="202"/>
      <c r="L21" s="203" t="s">
        <v>11</v>
      </c>
      <c r="M21" s="203"/>
      <c r="N21" s="203" t="s">
        <v>12</v>
      </c>
      <c r="O21" s="203"/>
      <c r="P21" s="203" t="s">
        <v>13</v>
      </c>
      <c r="Q21" s="203"/>
      <c r="R21" s="203" t="s">
        <v>14</v>
      </c>
      <c r="S21" s="203"/>
      <c r="T21" s="203" t="s">
        <v>15</v>
      </c>
      <c r="U21" s="203"/>
      <c r="V21" s="203" t="s">
        <v>16</v>
      </c>
      <c r="W21" s="203"/>
      <c r="X21" s="203" t="s">
        <v>17</v>
      </c>
      <c r="Y21" s="203"/>
      <c r="Z21" s="204" t="s">
        <v>5</v>
      </c>
      <c r="AA21" s="204"/>
      <c r="AB21" s="205"/>
      <c r="AC21" s="206" t="s">
        <v>18</v>
      </c>
      <c r="AD21" s="203" t="s">
        <v>19</v>
      </c>
      <c r="AE21" s="203"/>
      <c r="AF21" s="206" t="s">
        <v>20</v>
      </c>
      <c r="AG21" s="200"/>
    </row>
    <row r="22" spans="1:33" ht="19.95" customHeight="1" thickBot="1">
      <c r="K22" s="207"/>
      <c r="L22" s="208" t="s">
        <v>22</v>
      </c>
      <c r="M22" s="209" t="s">
        <v>23</v>
      </c>
      <c r="N22" s="208" t="s">
        <v>22</v>
      </c>
      <c r="O22" s="209" t="s">
        <v>23</v>
      </c>
      <c r="P22" s="208" t="s">
        <v>22</v>
      </c>
      <c r="Q22" s="209" t="s">
        <v>23</v>
      </c>
      <c r="R22" s="208" t="s">
        <v>22</v>
      </c>
      <c r="S22" s="209" t="s">
        <v>23</v>
      </c>
      <c r="T22" s="208" t="s">
        <v>22</v>
      </c>
      <c r="U22" s="209" t="s">
        <v>23</v>
      </c>
      <c r="V22" s="208" t="s">
        <v>22</v>
      </c>
      <c r="W22" s="209" t="s">
        <v>23</v>
      </c>
      <c r="X22" s="208" t="s">
        <v>22</v>
      </c>
      <c r="Y22" s="209" t="s">
        <v>23</v>
      </c>
      <c r="Z22" s="208" t="s">
        <v>22</v>
      </c>
      <c r="AA22" s="210" t="s">
        <v>23</v>
      </c>
      <c r="AB22" s="209" t="s">
        <v>24</v>
      </c>
      <c r="AC22" s="207"/>
      <c r="AD22" s="211"/>
      <c r="AE22" s="212"/>
      <c r="AF22" s="207"/>
      <c r="AG22" s="200"/>
    </row>
    <row r="23" spans="1:33" ht="19.95" customHeight="1" thickBot="1">
      <c r="K23" s="213" t="s">
        <v>26</v>
      </c>
      <c r="L23" s="214">
        <v>227</v>
      </c>
      <c r="M23" s="215">
        <v>60</v>
      </c>
      <c r="N23" s="214">
        <v>300</v>
      </c>
      <c r="O23" s="215">
        <v>63</v>
      </c>
      <c r="P23" s="214">
        <v>399</v>
      </c>
      <c r="Q23" s="215">
        <v>43</v>
      </c>
      <c r="R23" s="214">
        <v>240</v>
      </c>
      <c r="S23" s="215">
        <v>29</v>
      </c>
      <c r="T23" s="214">
        <v>61</v>
      </c>
      <c r="U23" s="215">
        <v>8</v>
      </c>
      <c r="V23" s="214">
        <v>158</v>
      </c>
      <c r="W23" s="215">
        <v>50</v>
      </c>
      <c r="X23" s="214">
        <v>725</v>
      </c>
      <c r="Y23" s="215">
        <v>203</v>
      </c>
      <c r="Z23" s="216">
        <v>2110</v>
      </c>
      <c r="AA23" s="216">
        <v>456</v>
      </c>
      <c r="AB23" s="216">
        <v>2566</v>
      </c>
      <c r="AC23" s="216">
        <v>0</v>
      </c>
      <c r="AD23" s="217">
        <v>112</v>
      </c>
      <c r="AE23" s="217"/>
      <c r="AF23" s="216">
        <v>112</v>
      </c>
      <c r="AG23" s="200"/>
    </row>
    <row r="24" spans="1:33" ht="19.95" customHeight="1" thickBot="1">
      <c r="K24" s="213" t="s">
        <v>28</v>
      </c>
      <c r="L24" s="214">
        <v>38</v>
      </c>
      <c r="M24" s="215">
        <v>9</v>
      </c>
      <c r="N24" s="214">
        <v>153</v>
      </c>
      <c r="O24" s="215">
        <v>14</v>
      </c>
      <c r="P24" s="214">
        <v>362</v>
      </c>
      <c r="Q24" s="215">
        <v>18</v>
      </c>
      <c r="R24" s="214">
        <v>379</v>
      </c>
      <c r="S24" s="215">
        <v>29</v>
      </c>
      <c r="T24" s="214">
        <v>349</v>
      </c>
      <c r="U24" s="215">
        <v>35</v>
      </c>
      <c r="V24" s="214">
        <v>708</v>
      </c>
      <c r="W24" s="215">
        <v>68</v>
      </c>
      <c r="X24" s="214">
        <v>1456</v>
      </c>
      <c r="Y24" s="215">
        <v>119</v>
      </c>
      <c r="Z24" s="216">
        <v>3445</v>
      </c>
      <c r="AA24" s="216">
        <v>292</v>
      </c>
      <c r="AB24" s="216">
        <v>3737</v>
      </c>
      <c r="AC24" s="200"/>
      <c r="AD24" s="200"/>
      <c r="AE24" s="200"/>
      <c r="AF24" s="200"/>
      <c r="AG24" s="200"/>
    </row>
    <row r="25" spans="1:33" ht="19.95" customHeight="1" thickBot="1">
      <c r="K25" s="213" t="s">
        <v>30</v>
      </c>
      <c r="L25" s="214">
        <v>265</v>
      </c>
      <c r="M25" s="215">
        <v>69</v>
      </c>
      <c r="N25" s="214">
        <v>453</v>
      </c>
      <c r="O25" s="215">
        <v>77</v>
      </c>
      <c r="P25" s="214">
        <v>761</v>
      </c>
      <c r="Q25" s="215">
        <v>61</v>
      </c>
      <c r="R25" s="214">
        <v>619</v>
      </c>
      <c r="S25" s="215">
        <v>58</v>
      </c>
      <c r="T25" s="214">
        <v>410</v>
      </c>
      <c r="U25" s="215">
        <v>43</v>
      </c>
      <c r="V25" s="214">
        <v>866</v>
      </c>
      <c r="W25" s="215">
        <v>118</v>
      </c>
      <c r="X25" s="214">
        <v>2181</v>
      </c>
      <c r="Y25" s="215">
        <v>322</v>
      </c>
      <c r="Z25" s="216">
        <v>5555</v>
      </c>
      <c r="AA25" s="216">
        <v>748</v>
      </c>
      <c r="AB25" s="216">
        <v>6303</v>
      </c>
      <c r="AC25" s="200"/>
      <c r="AD25" s="200"/>
      <c r="AE25" s="200"/>
      <c r="AF25" s="200"/>
      <c r="AG25" s="200"/>
    </row>
    <row r="26" spans="1:33" ht="19.95" customHeight="1"/>
    <row r="27" spans="1:33" ht="19.95" customHeight="1">
      <c r="L27" s="220" t="s">
        <v>94</v>
      </c>
      <c r="M27" s="220" t="s">
        <v>95</v>
      </c>
      <c r="N27" s="220" t="s">
        <v>96</v>
      </c>
      <c r="O27" s="220" t="s">
        <v>97</v>
      </c>
    </row>
    <row r="28" spans="1:33" ht="19.95" customHeight="1">
      <c r="K28" s="168" t="s">
        <v>85</v>
      </c>
      <c r="L28" s="1">
        <f>L10+N10+P10+R10+T10</f>
        <v>1099</v>
      </c>
      <c r="M28" s="1">
        <f>V10+X10</f>
        <v>852</v>
      </c>
      <c r="N28" s="1">
        <f>L23+N23+P23+R23</f>
        <v>1166</v>
      </c>
      <c r="O28" s="1">
        <f>X10+Z10</f>
        <v>2661</v>
      </c>
    </row>
    <row r="29" spans="1:33" ht="19.95" customHeight="1">
      <c r="K29" s="168" t="s">
        <v>86</v>
      </c>
      <c r="L29" s="1">
        <f>M10+O10+Q10+S10+U10</f>
        <v>164</v>
      </c>
      <c r="M29" s="1">
        <f>W10+Y10</f>
        <v>264</v>
      </c>
      <c r="N29" s="1">
        <f>M23+O23+Q23+S23</f>
        <v>195</v>
      </c>
      <c r="O29" s="1">
        <f>Y10+AA10</f>
        <v>647</v>
      </c>
    </row>
    <row r="30" spans="1:33" ht="19.95" customHeight="1">
      <c r="K30" s="168" t="s">
        <v>84</v>
      </c>
      <c r="L30" s="1">
        <f>L11+N11+P11+R11+T11</f>
        <v>1242</v>
      </c>
      <c r="M30" s="1">
        <f>V11+X11</f>
        <v>2189</v>
      </c>
      <c r="N30" s="1">
        <f>N11+P11+R11+T11+V11</f>
        <v>1936</v>
      </c>
      <c r="O30" s="1">
        <f>X11+Z11</f>
        <v>4883</v>
      </c>
    </row>
    <row r="31" spans="1:33" ht="19.95" customHeight="1">
      <c r="K31" s="168" t="s">
        <v>87</v>
      </c>
      <c r="L31" s="1">
        <f>M11+O11+Q11+S11+U11</f>
        <v>102</v>
      </c>
      <c r="M31" s="1">
        <f>W11+Y11</f>
        <v>203</v>
      </c>
      <c r="N31" s="1">
        <f>O11+Q11+S11+U11+W11</f>
        <v>160</v>
      </c>
      <c r="O31" s="1">
        <f>Y11+AA11</f>
        <v>440</v>
      </c>
    </row>
    <row r="32" spans="1:33" ht="19.95" customHeight="1">
      <c r="L32" s="169">
        <f>SUM(L28:L31)</f>
        <v>2607</v>
      </c>
      <c r="M32" s="169">
        <f>SUM(M28:M31)</f>
        <v>3508</v>
      </c>
      <c r="N32" s="169">
        <f>SUM(N28:N31)</f>
        <v>3457</v>
      </c>
      <c r="O32" s="169">
        <f>SUM(O28:O31)</f>
        <v>8631</v>
      </c>
    </row>
    <row r="33" ht="19.95" customHeight="1"/>
    <row r="34" ht="19.95" customHeight="1"/>
    <row r="35" ht="19.95" customHeight="1"/>
    <row r="36" ht="19.95" customHeight="1"/>
    <row r="37" ht="19.9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99" spans="1:10" ht="15" thickBot="1">
      <c r="A99" s="175" t="s">
        <v>43</v>
      </c>
      <c r="B99" s="175"/>
      <c r="C99" s="175"/>
      <c r="D99" s="175"/>
      <c r="E99" s="175"/>
      <c r="F99" s="175"/>
      <c r="G99" s="175"/>
      <c r="H99" s="175"/>
      <c r="I99" s="175"/>
      <c r="J99" s="175"/>
    </row>
    <row r="100" spans="1:10" ht="14.4" customHeight="1">
      <c r="B100" s="176" t="s">
        <v>75</v>
      </c>
      <c r="C100" s="179" t="s">
        <v>76</v>
      </c>
      <c r="D100" s="94"/>
    </row>
    <row r="101" spans="1:10" ht="14.4" customHeight="1">
      <c r="B101" s="177"/>
      <c r="C101" s="180"/>
      <c r="D101" s="95"/>
      <c r="E101" s="182" t="s">
        <v>0</v>
      </c>
      <c r="F101" s="184" t="s">
        <v>1</v>
      </c>
      <c r="G101" s="185"/>
      <c r="H101" s="185"/>
      <c r="I101" s="186"/>
    </row>
    <row r="102" spans="1:10" ht="14.4" customHeight="1">
      <c r="B102" s="178"/>
      <c r="C102" s="181"/>
      <c r="D102" s="96"/>
      <c r="E102" s="183"/>
      <c r="F102" s="2" t="s">
        <v>2</v>
      </c>
      <c r="G102" s="3" t="s">
        <v>3</v>
      </c>
      <c r="H102" s="3" t="s">
        <v>4</v>
      </c>
      <c r="I102" s="4" t="s">
        <v>5</v>
      </c>
    </row>
    <row r="103" spans="1:10" ht="14.4" customHeight="1">
      <c r="A103" s="5" t="s">
        <v>6</v>
      </c>
      <c r="B103" s="6">
        <v>260940.50000000003</v>
      </c>
      <c r="C103" s="6">
        <f>SUMPRODUCT($E$109:$E$112,I$109:I$112)</f>
        <v>273629</v>
      </c>
      <c r="D103" s="97"/>
      <c r="E103" s="7"/>
      <c r="F103" s="8"/>
      <c r="G103" s="9"/>
      <c r="H103" s="9"/>
      <c r="I103" s="10"/>
    </row>
    <row r="104" spans="1:10" ht="14.4" customHeight="1">
      <c r="A104" s="11" t="s">
        <v>7</v>
      </c>
      <c r="B104" s="12">
        <v>77007.150000000009</v>
      </c>
      <c r="C104" s="12">
        <f>SUMPRODUCT($E$114:$E$117,I$114:I$117)</f>
        <v>81538.600000000006</v>
      </c>
      <c r="D104" s="98"/>
      <c r="E104" s="13"/>
      <c r="F104" s="14"/>
      <c r="G104" s="15"/>
      <c r="H104" s="15"/>
      <c r="I104" s="16"/>
    </row>
    <row r="105" spans="1:10">
      <c r="A105" s="11" t="s">
        <v>8</v>
      </c>
      <c r="B105" s="18">
        <v>-74821.14999999998</v>
      </c>
      <c r="C105" s="18">
        <f>SUMPRODUCT($E$109:$E$112,H$109:H$112)*-1</f>
        <v>-82552.399999999994</v>
      </c>
      <c r="D105" s="98"/>
      <c r="E105" s="13"/>
      <c r="F105" s="19"/>
      <c r="G105" s="20"/>
      <c r="H105" s="20"/>
      <c r="I105" s="21"/>
    </row>
    <row r="106" spans="1:10" ht="14.4" customHeight="1">
      <c r="A106" s="11" t="s">
        <v>10</v>
      </c>
      <c r="B106" s="18">
        <v>-13931.4</v>
      </c>
      <c r="C106" s="18">
        <f>SUMPRODUCT($E$114:$E$117,H$114:H$117)*-1</f>
        <v>-18881.199999999997</v>
      </c>
      <c r="D106" s="98"/>
      <c r="E106" s="13"/>
      <c r="F106" s="19"/>
      <c r="G106" s="20"/>
      <c r="H106" s="20"/>
      <c r="I106" s="21"/>
    </row>
    <row r="107" spans="1:10">
      <c r="A107" s="11" t="s">
        <v>21</v>
      </c>
      <c r="B107" s="18">
        <v>-72030.10000000002</v>
      </c>
      <c r="C107" s="18">
        <f>SUMPRODUCT($E$109:$E$112,G$109:G$112)*-1</f>
        <v>-71257.600000000006</v>
      </c>
      <c r="D107" s="98"/>
      <c r="E107" s="13"/>
      <c r="F107" s="19"/>
      <c r="G107" s="20"/>
      <c r="H107" s="20"/>
      <c r="I107" s="21"/>
    </row>
    <row r="108" spans="1:10">
      <c r="A108" s="11" t="s">
        <v>25</v>
      </c>
      <c r="B108" s="18">
        <v>-25153.8</v>
      </c>
      <c r="C108" s="18">
        <f>SUMPRODUCT($E$114:$E$117,G$114:G$117)*-1</f>
        <v>-23423.4</v>
      </c>
      <c r="D108" s="99"/>
      <c r="E108" s="22"/>
      <c r="F108" s="23"/>
      <c r="G108" s="24"/>
      <c r="H108" s="24"/>
      <c r="I108" s="25"/>
    </row>
    <row r="109" spans="1:10">
      <c r="A109" s="26" t="s">
        <v>27</v>
      </c>
      <c r="B109" s="27"/>
      <c r="C109" s="17"/>
      <c r="D109" s="45"/>
      <c r="E109" s="28">
        <f>X11+Y11+W11+V11</f>
        <v>2392</v>
      </c>
      <c r="F109" s="29">
        <v>35</v>
      </c>
      <c r="G109" s="30">
        <v>20.100000000000001</v>
      </c>
      <c r="H109" s="30">
        <v>24.15</v>
      </c>
      <c r="I109" s="31">
        <v>79.25</v>
      </c>
    </row>
    <row r="110" spans="1:10">
      <c r="A110" s="26" t="s">
        <v>29</v>
      </c>
      <c r="B110" s="27"/>
      <c r="C110" s="17"/>
      <c r="D110" s="45"/>
      <c r="E110" s="28">
        <f>T11+U11</f>
        <v>385</v>
      </c>
      <c r="F110" s="29">
        <v>29</v>
      </c>
      <c r="G110" s="30">
        <v>20.100000000000001</v>
      </c>
      <c r="H110" s="30">
        <v>24.15</v>
      </c>
      <c r="I110" s="31">
        <v>73.25</v>
      </c>
    </row>
    <row r="111" spans="1:10">
      <c r="A111" s="26" t="s">
        <v>31</v>
      </c>
      <c r="B111" s="27"/>
      <c r="C111" s="17"/>
      <c r="D111" s="45"/>
      <c r="E111" s="28">
        <f>P11+Q11+R11+S11</f>
        <v>750</v>
      </c>
      <c r="F111" s="29">
        <v>26</v>
      </c>
      <c r="G111" s="30">
        <v>16.100000000000001</v>
      </c>
      <c r="H111" s="30">
        <v>16.149999999999999</v>
      </c>
      <c r="I111" s="31">
        <v>58.25</v>
      </c>
    </row>
    <row r="112" spans="1:10">
      <c r="A112" s="26" t="s">
        <v>32</v>
      </c>
      <c r="B112" s="27"/>
      <c r="C112" s="17"/>
      <c r="D112" s="45"/>
      <c r="E112" s="28">
        <f>L11+M11+N11+O11</f>
        <v>209</v>
      </c>
      <c r="F112" s="29">
        <v>26</v>
      </c>
      <c r="G112" s="30">
        <v>16.100000000000001</v>
      </c>
      <c r="H112" s="30">
        <v>16.149999999999999</v>
      </c>
      <c r="I112" s="31">
        <v>58.25</v>
      </c>
    </row>
    <row r="113" spans="1:11">
      <c r="A113" s="26"/>
      <c r="B113" s="27"/>
      <c r="C113" s="17"/>
      <c r="D113" s="45"/>
      <c r="E113" s="28"/>
      <c r="F113" s="33"/>
      <c r="G113" s="34"/>
      <c r="H113" s="34"/>
      <c r="I113" s="35"/>
      <c r="K113" s="46"/>
    </row>
    <row r="114" spans="1:11">
      <c r="A114" s="26" t="s">
        <v>33</v>
      </c>
      <c r="B114" s="27"/>
      <c r="C114" s="36"/>
      <c r="D114" s="100"/>
      <c r="E114" s="28">
        <f>X10+Y10+W10+V10</f>
        <v>1116</v>
      </c>
      <c r="F114" s="29">
        <v>18</v>
      </c>
      <c r="G114" s="30">
        <v>10.6</v>
      </c>
      <c r="H114" s="30">
        <v>10.4</v>
      </c>
      <c r="I114" s="31">
        <v>39</v>
      </c>
    </row>
    <row r="115" spans="1:11">
      <c r="A115" s="26" t="s">
        <v>34</v>
      </c>
      <c r="B115" s="27"/>
      <c r="C115" s="17"/>
      <c r="D115" s="45"/>
      <c r="E115" s="28">
        <f>T10+U10</f>
        <v>67</v>
      </c>
      <c r="F115" s="29">
        <v>18</v>
      </c>
      <c r="G115" s="30">
        <v>10.6</v>
      </c>
      <c r="H115" s="30">
        <v>10.4</v>
      </c>
      <c r="I115" s="31">
        <v>39</v>
      </c>
    </row>
    <row r="116" spans="1:11">
      <c r="A116" s="26" t="s">
        <v>35</v>
      </c>
      <c r="B116" s="27"/>
      <c r="C116" s="17"/>
      <c r="D116" s="45"/>
      <c r="E116" s="32">
        <f>P10+Q10+R10+S10</f>
        <v>617</v>
      </c>
      <c r="F116" s="29">
        <v>15</v>
      </c>
      <c r="G116" s="30">
        <v>9.1</v>
      </c>
      <c r="H116" s="30">
        <v>5.5</v>
      </c>
      <c r="I116" s="31">
        <v>29.6</v>
      </c>
    </row>
    <row r="117" spans="1:11">
      <c r="A117" s="37" t="s">
        <v>36</v>
      </c>
      <c r="B117" s="38"/>
      <c r="C117" s="39"/>
      <c r="D117" s="101"/>
      <c r="E117" s="40">
        <f>L10+M10+N10+O10</f>
        <v>579</v>
      </c>
      <c r="F117" s="41">
        <v>15</v>
      </c>
      <c r="G117" s="42">
        <v>9.1</v>
      </c>
      <c r="H117" s="42">
        <v>5.5</v>
      </c>
      <c r="I117" s="43">
        <v>29.6</v>
      </c>
    </row>
    <row r="118" spans="1:11">
      <c r="A118" s="44"/>
      <c r="B118" s="45"/>
      <c r="C118" s="46">
        <f>SUM(C103:C108)/SUM(E108:E117)</f>
        <v>26.010302534750604</v>
      </c>
      <c r="D118" s="46"/>
      <c r="E118" s="47"/>
      <c r="F118" s="48"/>
      <c r="G118" s="48"/>
      <c r="H118" s="48"/>
      <c r="I118" s="48"/>
    </row>
    <row r="120" spans="1:11">
      <c r="A120" s="174" t="s">
        <v>44</v>
      </c>
      <c r="B120" s="174"/>
      <c r="C120" s="174"/>
      <c r="D120" s="174"/>
      <c r="E120" s="174"/>
      <c r="F120" s="174"/>
      <c r="G120" s="174"/>
      <c r="H120" s="174"/>
      <c r="I120" s="174"/>
      <c r="J120" s="174"/>
    </row>
    <row r="121" spans="1:11">
      <c r="A121" s="49" t="s">
        <v>57</v>
      </c>
      <c r="B121" s="50" t="s">
        <v>58</v>
      </c>
      <c r="C121" s="51">
        <v>289008.5</v>
      </c>
      <c r="D121" s="102"/>
      <c r="E121" s="52"/>
      <c r="F121" s="53"/>
      <c r="G121" s="54"/>
      <c r="H121" s="54"/>
      <c r="I121" s="55"/>
      <c r="J121" s="56"/>
    </row>
    <row r="122" spans="1:11">
      <c r="A122" s="57" t="s">
        <v>59</v>
      </c>
      <c r="B122" s="58" t="s">
        <v>60</v>
      </c>
      <c r="C122" s="59">
        <v>95390.6</v>
      </c>
      <c r="D122" s="103"/>
      <c r="E122" s="60"/>
      <c r="F122" s="61"/>
      <c r="G122" s="62"/>
      <c r="H122" s="62"/>
      <c r="I122" s="63"/>
      <c r="J122" s="56"/>
    </row>
    <row r="123" spans="1:11">
      <c r="A123" s="57" t="s">
        <v>61</v>
      </c>
      <c r="B123" s="64" t="s">
        <v>58</v>
      </c>
      <c r="C123" s="65">
        <v>-87027.5</v>
      </c>
      <c r="D123" s="104"/>
      <c r="E123" s="60"/>
      <c r="F123" s="66"/>
      <c r="G123" s="67"/>
      <c r="H123" s="67"/>
      <c r="I123" s="68"/>
      <c r="J123" s="56"/>
    </row>
    <row r="124" spans="1:11">
      <c r="A124" s="57" t="s">
        <v>62</v>
      </c>
      <c r="B124" s="64" t="s">
        <v>60</v>
      </c>
      <c r="C124" s="65">
        <v>-22060.5</v>
      </c>
      <c r="D124" s="104"/>
      <c r="E124" s="60"/>
      <c r="F124" s="66"/>
      <c r="G124" s="67"/>
      <c r="H124" s="67"/>
      <c r="I124" s="68"/>
      <c r="J124" s="56"/>
    </row>
    <row r="125" spans="1:11">
      <c r="A125" s="57" t="s">
        <v>63</v>
      </c>
      <c r="B125" s="64" t="s">
        <v>58</v>
      </c>
      <c r="C125" s="65">
        <v>-75373</v>
      </c>
      <c r="D125" s="104"/>
      <c r="E125" s="60"/>
      <c r="F125" s="66"/>
      <c r="G125" s="67"/>
      <c r="H125" s="67"/>
      <c r="I125" s="68"/>
      <c r="J125" s="56"/>
    </row>
    <row r="126" spans="1:11">
      <c r="A126" s="57" t="s">
        <v>64</v>
      </c>
      <c r="B126" s="64" t="s">
        <v>60</v>
      </c>
      <c r="C126" s="65">
        <v>-27415.1</v>
      </c>
      <c r="D126" s="105"/>
      <c r="E126" s="69"/>
      <c r="F126" s="70"/>
      <c r="G126" s="71"/>
      <c r="H126" s="71"/>
      <c r="I126" s="72"/>
      <c r="J126" s="56"/>
    </row>
    <row r="127" spans="1:11">
      <c r="A127" s="73" t="s">
        <v>65</v>
      </c>
      <c r="B127" s="74"/>
      <c r="C127" s="75"/>
      <c r="D127" s="56"/>
      <c r="E127" s="76">
        <v>2466</v>
      </c>
      <c r="F127" s="77">
        <v>35</v>
      </c>
      <c r="G127" s="78">
        <v>20.100000000000001</v>
      </c>
      <c r="H127" s="78">
        <v>24.15</v>
      </c>
      <c r="I127" s="79">
        <v>79.25</v>
      </c>
      <c r="J127" s="56"/>
    </row>
    <row r="128" spans="1:11">
      <c r="A128" s="73" t="s">
        <v>66</v>
      </c>
      <c r="B128" s="74"/>
      <c r="C128" s="75"/>
      <c r="D128" s="56"/>
      <c r="E128" s="76">
        <v>398</v>
      </c>
      <c r="F128" s="77">
        <v>29</v>
      </c>
      <c r="G128" s="78">
        <v>20.100000000000001</v>
      </c>
      <c r="H128" s="78">
        <v>24.15</v>
      </c>
      <c r="I128" s="79">
        <v>73.25</v>
      </c>
      <c r="J128" s="56"/>
    </row>
    <row r="129" spans="1:10">
      <c r="A129" s="73" t="s">
        <v>67</v>
      </c>
      <c r="B129" s="74"/>
      <c r="C129" s="75"/>
      <c r="D129" s="56"/>
      <c r="E129" s="80">
        <v>852</v>
      </c>
      <c r="F129" s="77">
        <v>26</v>
      </c>
      <c r="G129" s="78">
        <v>16.100000000000001</v>
      </c>
      <c r="H129" s="78">
        <v>16.149999999999999</v>
      </c>
      <c r="I129" s="79">
        <v>58.25</v>
      </c>
      <c r="J129" s="56"/>
    </row>
    <row r="130" spans="1:10">
      <c r="A130" s="73" t="s">
        <v>68</v>
      </c>
      <c r="B130" s="74"/>
      <c r="C130" s="75"/>
      <c r="D130" s="56"/>
      <c r="E130" s="76">
        <v>254</v>
      </c>
      <c r="F130" s="77">
        <v>26</v>
      </c>
      <c r="G130" s="78">
        <v>16.100000000000001</v>
      </c>
      <c r="H130" s="78">
        <v>16.149999999999999</v>
      </c>
      <c r="I130" s="79">
        <v>58.25</v>
      </c>
      <c r="J130" s="56"/>
    </row>
    <row r="131" spans="1:10">
      <c r="A131" s="73"/>
      <c r="B131" s="74"/>
      <c r="C131" s="75"/>
      <c r="D131" s="56"/>
      <c r="E131" s="76" t="s">
        <v>69</v>
      </c>
      <c r="F131" s="81"/>
      <c r="G131" s="82"/>
      <c r="H131" s="82"/>
      <c r="I131" s="83"/>
      <c r="J131" s="56"/>
    </row>
    <row r="132" spans="1:10">
      <c r="A132" s="73" t="s">
        <v>70</v>
      </c>
      <c r="B132" s="74"/>
      <c r="C132" s="75"/>
      <c r="D132" s="56"/>
      <c r="E132" s="76">
        <v>1300</v>
      </c>
      <c r="F132" s="77">
        <v>18</v>
      </c>
      <c r="G132" s="78">
        <v>10.6</v>
      </c>
      <c r="H132" s="78">
        <v>10.4</v>
      </c>
      <c r="I132" s="79">
        <v>39</v>
      </c>
      <c r="J132" s="56"/>
    </row>
    <row r="133" spans="1:10">
      <c r="A133" s="73" t="s">
        <v>71</v>
      </c>
      <c r="B133" s="74"/>
      <c r="C133" s="75"/>
      <c r="D133" s="56"/>
      <c r="E133" s="76">
        <v>75</v>
      </c>
      <c r="F133" s="77">
        <v>18</v>
      </c>
      <c r="G133" s="78">
        <v>10.6</v>
      </c>
      <c r="H133" s="78">
        <v>10.4</v>
      </c>
      <c r="I133" s="79">
        <v>39</v>
      </c>
      <c r="J133" s="56"/>
    </row>
    <row r="134" spans="1:10">
      <c r="A134" s="73" t="s">
        <v>72</v>
      </c>
      <c r="B134" s="74"/>
      <c r="C134" s="75"/>
      <c r="D134" s="56"/>
      <c r="E134" s="76">
        <v>730</v>
      </c>
      <c r="F134" s="77">
        <v>15</v>
      </c>
      <c r="G134" s="78">
        <v>9.1</v>
      </c>
      <c r="H134" s="78">
        <v>5.5</v>
      </c>
      <c r="I134" s="79">
        <v>29.6</v>
      </c>
      <c r="J134" s="56"/>
    </row>
    <row r="135" spans="1:10">
      <c r="A135" s="73" t="s">
        <v>73</v>
      </c>
      <c r="B135" s="74"/>
      <c r="C135" s="75"/>
      <c r="D135" s="56"/>
      <c r="E135" s="76">
        <v>681</v>
      </c>
      <c r="F135" s="77">
        <v>15</v>
      </c>
      <c r="G135" s="78">
        <v>9.1</v>
      </c>
      <c r="H135" s="78">
        <v>5.5</v>
      </c>
      <c r="I135" s="79">
        <v>29.6</v>
      </c>
      <c r="J135" s="56"/>
    </row>
    <row r="136" spans="1:10">
      <c r="A136" s="84"/>
      <c r="B136" s="85"/>
      <c r="C136" s="86"/>
      <c r="D136" s="106"/>
      <c r="E136" s="91" t="s">
        <v>74</v>
      </c>
      <c r="F136" s="87"/>
      <c r="G136" s="88"/>
      <c r="H136" s="88"/>
      <c r="I136" s="89"/>
      <c r="J136"/>
    </row>
    <row r="137" spans="1:10">
      <c r="C137" s="46">
        <f>SUM(C121:C126)/SUM(E127:E135)</f>
        <v>25.536264061574894</v>
      </c>
      <c r="D137" s="46"/>
    </row>
    <row r="180" spans="1:1">
      <c r="A180" s="1">
        <f>3428* 0.05</f>
        <v>171.4</v>
      </c>
    </row>
  </sheetData>
  <mergeCells count="40">
    <mergeCell ref="AD8:AE8"/>
    <mergeCell ref="K7:AA7"/>
    <mergeCell ref="L8:M8"/>
    <mergeCell ref="N8:O8"/>
    <mergeCell ref="P8:Q8"/>
    <mergeCell ref="R8:S8"/>
    <mergeCell ref="T8:U8"/>
    <mergeCell ref="V8:W8"/>
    <mergeCell ref="X8:Y8"/>
    <mergeCell ref="Z8:AA8"/>
    <mergeCell ref="D4:D5"/>
    <mergeCell ref="A1:G1"/>
    <mergeCell ref="AD10:AE10"/>
    <mergeCell ref="A120:J120"/>
    <mergeCell ref="A99:J99"/>
    <mergeCell ref="B100:B102"/>
    <mergeCell ref="C100:C102"/>
    <mergeCell ref="E101:E102"/>
    <mergeCell ref="F101:I101"/>
    <mergeCell ref="B4:B5"/>
    <mergeCell ref="C4:C5"/>
    <mergeCell ref="E4:E5"/>
    <mergeCell ref="F4:G4"/>
    <mergeCell ref="K4:AG4"/>
    <mergeCell ref="K5:AG5"/>
    <mergeCell ref="K6:AD6"/>
    <mergeCell ref="AD23:AE23"/>
    <mergeCell ref="K17:AG17"/>
    <mergeCell ref="K18:AG18"/>
    <mergeCell ref="K19:AD19"/>
    <mergeCell ref="K20:AA20"/>
    <mergeCell ref="L21:M21"/>
    <mergeCell ref="N21:O21"/>
    <mergeCell ref="P21:Q21"/>
    <mergeCell ref="R21:S21"/>
    <mergeCell ref="T21:U21"/>
    <mergeCell ref="V21:W21"/>
    <mergeCell ref="X21:Y21"/>
    <mergeCell ref="Z21:AA21"/>
    <mergeCell ref="AD21:AE21"/>
  </mergeCells>
  <conditionalFormatting sqref="F17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F6:G16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G18">
    <cfRule type="cellIs" dxfId="1" priority="1" operator="lessThan">
      <formula>0</formula>
    </cfRule>
    <cfRule type="cellIs" dxfId="0" priority="2" operator="greaterThan">
      <formula>0</formula>
    </cfRule>
  </conditionalFormatting>
  <printOptions horizontalCentered="1" verticalCentered="1"/>
  <pageMargins left="0.51181102362204722" right="0.51181102362204722" top="0.94488188976377963" bottom="0.94488188976377963" header="0.31496062992125984" footer="0.31496062992125984"/>
  <pageSetup paperSize="9" orientation="landscape" r:id="rId1"/>
  <rowBreaks count="1" manualBreakCount="1">
    <brk id="1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REAL_ Suivi licences</vt:lpstr>
      <vt:lpstr>'REAL_ Suivi licences'!Zone_d_impression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landais</dc:creator>
  <cp:lastModifiedBy>. LANDAIS</cp:lastModifiedBy>
  <cp:lastPrinted>2023-10-20T20:54:27Z</cp:lastPrinted>
  <dcterms:created xsi:type="dcterms:W3CDTF">2021-11-22T17:19:42Z</dcterms:created>
  <dcterms:modified xsi:type="dcterms:W3CDTF">2023-11-12T19:07:13Z</dcterms:modified>
</cp:coreProperties>
</file>